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incl\Desktop\VR_Schladming_BP\"/>
    </mc:Choice>
  </mc:AlternateContent>
  <bookViews>
    <workbookView xWindow="0" yWindow="0" windowWidth="28800" windowHeight="12456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46" i="1"/>
  <c r="D60" i="1"/>
  <c r="E41" i="1" l="1"/>
  <c r="D41" i="1"/>
  <c r="D62" i="1" l="1"/>
  <c r="D61" i="1"/>
  <c r="D59" i="1"/>
  <c r="D58" i="1"/>
  <c r="D57" i="1"/>
  <c r="D56" i="1"/>
  <c r="D54" i="1"/>
  <c r="D63" i="1"/>
  <c r="D51" i="1"/>
  <c r="D50" i="1"/>
  <c r="D49" i="1"/>
  <c r="D48" i="1"/>
  <c r="D64" i="1"/>
  <c r="C71" i="1" l="1"/>
  <c r="C72" i="1" s="1"/>
  <c r="C75" i="1"/>
  <c r="C77" i="1" s="1"/>
</calcChain>
</file>

<file path=xl/comments1.xml><?xml version="1.0" encoding="utf-8"?>
<comments xmlns="http://schemas.openxmlformats.org/spreadsheetml/2006/main">
  <authors>
    <author>Robineau Claudia</author>
  </authors>
  <commentList>
    <comment ref="D64" authorId="0" shapeId="0">
      <text>
        <r>
          <rPr>
            <b/>
            <sz val="9"/>
            <color indexed="81"/>
            <rFont val="Segoe UI"/>
            <family val="2"/>
          </rPr>
          <t>Robineau Claudia:</t>
        </r>
        <r>
          <rPr>
            <sz val="9"/>
            <color indexed="81"/>
            <rFont val="Segoe UI"/>
            <family val="2"/>
          </rPr>
          <t xml:space="preserve">
Vermietung an ZWEIP
</t>
        </r>
      </text>
    </comment>
  </commentList>
</comments>
</file>

<file path=xl/sharedStrings.xml><?xml version="1.0" encoding="utf-8"?>
<sst xmlns="http://schemas.openxmlformats.org/spreadsheetml/2006/main" count="96" uniqueCount="74">
  <si>
    <t>Server 1</t>
  </si>
  <si>
    <t>Server 2</t>
  </si>
  <si>
    <t>VR Rechner 1</t>
  </si>
  <si>
    <t>VR Rechner 2</t>
  </si>
  <si>
    <t>VR Rechner 3</t>
  </si>
  <si>
    <t>VR Rechner 4</t>
  </si>
  <si>
    <t>VR Rechner 5</t>
  </si>
  <si>
    <t>VR Rechner 6</t>
  </si>
  <si>
    <t>VR Rechner 7</t>
  </si>
  <si>
    <t>VR Rechner 8</t>
  </si>
  <si>
    <t>VR Rechner 9</t>
  </si>
  <si>
    <t>VR Rechner 10</t>
  </si>
  <si>
    <t>VR Brille 1</t>
  </si>
  <si>
    <t>VR Brille 2</t>
  </si>
  <si>
    <t>VR Brille 3</t>
  </si>
  <si>
    <t>VR Brille 4</t>
  </si>
  <si>
    <t>VR Brille 5</t>
  </si>
  <si>
    <t>VR Brille 6</t>
  </si>
  <si>
    <t>VR Brille 7</t>
  </si>
  <si>
    <t>VR Brille 8</t>
  </si>
  <si>
    <t>VR Brille 9</t>
  </si>
  <si>
    <t>VR Brille 10</t>
  </si>
  <si>
    <t>Rechner + Gaming Equipment</t>
  </si>
  <si>
    <t>3 TV</t>
  </si>
  <si>
    <t>10 Stk. Controller</t>
  </si>
  <si>
    <t>3 Playstation 5</t>
  </si>
  <si>
    <t xml:space="preserve">3 Switch </t>
  </si>
  <si>
    <t>Regale + Kleiderhaken</t>
  </si>
  <si>
    <t>Tische</t>
  </si>
  <si>
    <t>Lounge Möbel - Gaming Chairs 10</t>
  </si>
  <si>
    <t>Wartebereich Möbel</t>
  </si>
  <si>
    <t>Registrierkasse</t>
  </si>
  <si>
    <t>Videoüberwachungssystem</t>
  </si>
  <si>
    <t>Lounge Möbel - Couch</t>
  </si>
  <si>
    <t>Anschaffungszeitraum</t>
  </si>
  <si>
    <t>Wert</t>
  </si>
  <si>
    <t>Sonstige betriebliche Erträge - Mieteinnahmen an ZweiP</t>
  </si>
  <si>
    <t>Sonstige betriebliche Erträge</t>
  </si>
  <si>
    <t>Materialaufwand</t>
  </si>
  <si>
    <t>Marketing</t>
  </si>
  <si>
    <t>Sonstiger betrieblicher Aufwand</t>
  </si>
  <si>
    <t>Zinsaufwand</t>
  </si>
  <si>
    <t>Energiekosten</t>
  </si>
  <si>
    <t>Internet</t>
  </si>
  <si>
    <t>Putzdienstleistung</t>
  </si>
  <si>
    <t>Getränkeeinnahmen</t>
  </si>
  <si>
    <t>Unternehmensgründung</t>
  </si>
  <si>
    <t>Steuerberater</t>
  </si>
  <si>
    <t>Staubsaugerroboter</t>
  </si>
  <si>
    <t>Zahlungssystem/Buchungssystem (Regiondo)</t>
  </si>
  <si>
    <t>Getränkeeinkauf</t>
  </si>
  <si>
    <t>Snackeinkauf</t>
  </si>
  <si>
    <t>Resch&amp;Frischeinkauf</t>
  </si>
  <si>
    <t>Snackverkauf</t>
  </si>
  <si>
    <t>Resch&amp;Frischverkauf</t>
  </si>
  <si>
    <t>Wert im ersten Jahr</t>
  </si>
  <si>
    <t>Mietaufwand 110 m2</t>
  </si>
  <si>
    <t>Deckungsbeitrag 2 Gaming Plätze</t>
  </si>
  <si>
    <t>Deckungsbeitrag 8 VR-Plätze</t>
  </si>
  <si>
    <t>Deckungsbeitrag Playstation-Lounge</t>
  </si>
  <si>
    <t>Total</t>
  </si>
  <si>
    <t>25% Auslastung</t>
  </si>
  <si>
    <t>50% Auslastung</t>
  </si>
  <si>
    <t>Jährliche Aufwände ohne Personal</t>
  </si>
  <si>
    <t xml:space="preserve">Personalaufwand </t>
  </si>
  <si>
    <t>AUFWAND</t>
  </si>
  <si>
    <t>SUMME</t>
  </si>
  <si>
    <t>AFA im 1. Jahr</t>
  </si>
  <si>
    <t>Telefonpaket mit 3CX</t>
  </si>
  <si>
    <t>Getränke/Snack/Kaffeeautomat</t>
  </si>
  <si>
    <t>Kreditrückzahlung</t>
  </si>
  <si>
    <t>geplante ANLAGEN/INVESTITIONEN</t>
  </si>
  <si>
    <t>Gewinn 1. Jahr</t>
  </si>
  <si>
    <t>Aufwand/Ertrag/Monat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</si>
</sst>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_ ;[Red]\-#,##0\ 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vertical="center"/>
    </xf>
    <xf numFmtId="0" fontId="1" fillId="0" borderId="0" xfId="0" applyFont="1"/>
    <xf numFmtId="14" fontId="1" fillId="2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3" xfId="0" applyNumberFormat="1" applyFont="1" applyFill="1" applyBorder="1" applyAlignment="1" applyProtection="1">
      <alignment vertical="center"/>
    </xf>
    <xf numFmtId="165" fontId="4" fillId="3" borderId="4" xfId="0" applyNumberFormat="1" applyFont="1" applyFill="1" applyBorder="1" applyAlignment="1" applyProtection="1">
      <alignment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65" fontId="4" fillId="4" borderId="3" xfId="0" applyNumberFormat="1" applyFont="1" applyFill="1" applyBorder="1" applyAlignment="1" applyProtection="1">
      <alignment vertical="center"/>
    </xf>
    <xf numFmtId="165" fontId="5" fillId="4" borderId="4" xfId="0" applyNumberFormat="1" applyFont="1" applyFill="1" applyBorder="1" applyAlignment="1" applyProtection="1">
      <alignment horizontal="right" vertical="center"/>
    </xf>
    <xf numFmtId="14" fontId="0" fillId="2" borderId="5" xfId="0" applyNumberFormat="1" applyFill="1" applyBorder="1" applyAlignment="1" applyProtection="1">
      <alignment horizontal="left"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righ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right" vertical="center"/>
      <protection locked="0"/>
    </xf>
    <xf numFmtId="14" fontId="1" fillId="2" borderId="5" xfId="0" applyNumberFormat="1" applyFont="1" applyFill="1" applyBorder="1" applyAlignment="1" applyProtection="1">
      <alignment horizontal="left" vertical="center"/>
      <protection locked="0"/>
    </xf>
    <xf numFmtId="14" fontId="1" fillId="2" borderId="5" xfId="0" applyNumberFormat="1" applyFont="1" applyFill="1" applyBorder="1" applyAlignment="1" applyProtection="1">
      <alignment horizontal="righ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E79"/>
  <sheetViews>
    <sheetView tabSelected="1" topLeftCell="A55" workbookViewId="0">
      <selection activeCell="F70" sqref="F70"/>
    </sheetView>
  </sheetViews>
  <sheetFormatPr baseColWidth="10" defaultRowHeight="13.2" x14ac:dyDescent="0.25"/>
  <cols>
    <col min="2" max="2" width="48" bestFit="1" customWidth="1"/>
    <col min="3" max="3" width="27.109375" customWidth="1"/>
    <col min="4" max="4" width="22.33203125" customWidth="1"/>
    <col min="5" max="5" width="23.33203125" customWidth="1"/>
    <col min="6" max="6" width="16.5546875" customWidth="1"/>
  </cols>
  <sheetData>
    <row r="1" spans="2:5" x14ac:dyDescent="0.25">
      <c r="B1" s="2"/>
      <c r="C1" s="2"/>
      <c r="D1" s="2"/>
    </row>
    <row r="2" spans="2:5" x14ac:dyDescent="0.25">
      <c r="B2" s="13" t="s">
        <v>71</v>
      </c>
      <c r="C2" s="3" t="s">
        <v>34</v>
      </c>
      <c r="D2" s="14" t="s">
        <v>35</v>
      </c>
      <c r="E2" s="3" t="s">
        <v>67</v>
      </c>
    </row>
    <row r="3" spans="2:5" x14ac:dyDescent="0.25">
      <c r="B3" s="9" t="s">
        <v>0</v>
      </c>
      <c r="C3" s="11">
        <v>45413</v>
      </c>
      <c r="D3" s="12">
        <v>1500</v>
      </c>
      <c r="E3" s="12">
        <v>-333.33333333333331</v>
      </c>
    </row>
    <row r="4" spans="2:5" x14ac:dyDescent="0.25">
      <c r="B4" s="9" t="s">
        <v>1</v>
      </c>
      <c r="C4" s="11">
        <v>45413</v>
      </c>
      <c r="D4" s="12">
        <v>1500</v>
      </c>
      <c r="E4" s="12">
        <v>-333.33333333333331</v>
      </c>
    </row>
    <row r="5" spans="2:5" x14ac:dyDescent="0.25">
      <c r="B5" s="9" t="s">
        <v>2</v>
      </c>
      <c r="C5" s="11">
        <v>45413</v>
      </c>
      <c r="D5" s="12">
        <v>1500</v>
      </c>
      <c r="E5" s="12">
        <v>-333.33333333333331</v>
      </c>
    </row>
    <row r="6" spans="2:5" x14ac:dyDescent="0.25">
      <c r="B6" s="9" t="s">
        <v>3</v>
      </c>
      <c r="C6" s="11">
        <v>45413</v>
      </c>
      <c r="D6" s="12">
        <v>1500</v>
      </c>
      <c r="E6" s="12">
        <v>-333.33333333333331</v>
      </c>
    </row>
    <row r="7" spans="2:5" x14ac:dyDescent="0.25">
      <c r="B7" s="9" t="s">
        <v>4</v>
      </c>
      <c r="C7" s="11">
        <v>45413</v>
      </c>
      <c r="D7" s="12">
        <v>1500</v>
      </c>
      <c r="E7" s="12">
        <v>-333.33333333333331</v>
      </c>
    </row>
    <row r="8" spans="2:5" x14ac:dyDescent="0.25">
      <c r="B8" s="9" t="s">
        <v>5</v>
      </c>
      <c r="C8" s="11">
        <v>45413</v>
      </c>
      <c r="D8" s="12">
        <v>1500</v>
      </c>
      <c r="E8" s="12">
        <v>-333.33333333333331</v>
      </c>
    </row>
    <row r="9" spans="2:5" x14ac:dyDescent="0.25">
      <c r="B9" s="9" t="s">
        <v>6</v>
      </c>
      <c r="C9" s="11">
        <v>45413</v>
      </c>
      <c r="D9" s="12">
        <v>1500</v>
      </c>
      <c r="E9" s="12">
        <v>-333.33333333333331</v>
      </c>
    </row>
    <row r="10" spans="2:5" x14ac:dyDescent="0.25">
      <c r="B10" s="9" t="s">
        <v>7</v>
      </c>
      <c r="C10" s="11">
        <v>45413</v>
      </c>
      <c r="D10" s="12">
        <v>1500</v>
      </c>
      <c r="E10" s="12">
        <v>-333.33333333333331</v>
      </c>
    </row>
    <row r="11" spans="2:5" x14ac:dyDescent="0.25">
      <c r="B11" s="9" t="s">
        <v>8</v>
      </c>
      <c r="C11" s="11">
        <v>45413</v>
      </c>
      <c r="D11" s="12">
        <v>1500</v>
      </c>
      <c r="E11" s="12">
        <v>-333.33333333333331</v>
      </c>
    </row>
    <row r="12" spans="2:5" x14ac:dyDescent="0.25">
      <c r="B12" s="9" t="s">
        <v>9</v>
      </c>
      <c r="C12" s="11">
        <v>45413</v>
      </c>
      <c r="D12" s="12">
        <v>1500</v>
      </c>
      <c r="E12" s="12">
        <v>-333.33333333333331</v>
      </c>
    </row>
    <row r="13" spans="2:5" x14ac:dyDescent="0.25">
      <c r="B13" s="9" t="s">
        <v>10</v>
      </c>
      <c r="C13" s="11">
        <v>45413</v>
      </c>
      <c r="D13" s="12">
        <v>1500</v>
      </c>
      <c r="E13" s="12">
        <v>-333.33333333333331</v>
      </c>
    </row>
    <row r="14" spans="2:5" x14ac:dyDescent="0.25">
      <c r="B14" s="9" t="s">
        <v>11</v>
      </c>
      <c r="C14" s="11">
        <v>45413</v>
      </c>
      <c r="D14" s="12">
        <v>1500</v>
      </c>
      <c r="E14" s="12">
        <v>-333.33333333333331</v>
      </c>
    </row>
    <row r="15" spans="2:5" x14ac:dyDescent="0.25">
      <c r="B15" s="9" t="s">
        <v>12</v>
      </c>
      <c r="C15" s="11">
        <v>45413</v>
      </c>
      <c r="D15" s="12">
        <v>1500</v>
      </c>
      <c r="E15" s="12">
        <v>-333.33333333333331</v>
      </c>
    </row>
    <row r="16" spans="2:5" x14ac:dyDescent="0.25">
      <c r="B16" s="9" t="s">
        <v>13</v>
      </c>
      <c r="C16" s="11">
        <v>45413</v>
      </c>
      <c r="D16" s="12">
        <v>1500</v>
      </c>
      <c r="E16" s="12">
        <v>-333.33333333333331</v>
      </c>
    </row>
    <row r="17" spans="2:5" x14ac:dyDescent="0.25">
      <c r="B17" s="9" t="s">
        <v>14</v>
      </c>
      <c r="C17" s="11">
        <v>45413</v>
      </c>
      <c r="D17" s="12">
        <v>1500</v>
      </c>
      <c r="E17" s="12">
        <v>-333.33333333333331</v>
      </c>
    </row>
    <row r="18" spans="2:5" x14ac:dyDescent="0.25">
      <c r="B18" s="9" t="s">
        <v>15</v>
      </c>
      <c r="C18" s="11">
        <v>45413</v>
      </c>
      <c r="D18" s="12">
        <v>1500</v>
      </c>
      <c r="E18" s="12">
        <v>-333.33333333333331</v>
      </c>
    </row>
    <row r="19" spans="2:5" x14ac:dyDescent="0.25">
      <c r="B19" s="9" t="s">
        <v>16</v>
      </c>
      <c r="C19" s="11">
        <v>45413</v>
      </c>
      <c r="D19" s="12">
        <v>1500</v>
      </c>
      <c r="E19" s="12">
        <v>-333.33333333333331</v>
      </c>
    </row>
    <row r="20" spans="2:5" x14ac:dyDescent="0.25">
      <c r="B20" s="9" t="s">
        <v>17</v>
      </c>
      <c r="C20" s="11">
        <v>45413</v>
      </c>
      <c r="D20" s="12">
        <v>1500</v>
      </c>
      <c r="E20" s="12">
        <v>-333.33333333333331</v>
      </c>
    </row>
    <row r="21" spans="2:5" x14ac:dyDescent="0.25">
      <c r="B21" s="9" t="s">
        <v>18</v>
      </c>
      <c r="C21" s="11">
        <v>45413</v>
      </c>
      <c r="D21" s="12">
        <v>1500</v>
      </c>
      <c r="E21" s="12">
        <v>-333.33333333333331</v>
      </c>
    </row>
    <row r="22" spans="2:5" x14ac:dyDescent="0.25">
      <c r="B22" s="9" t="s">
        <v>19</v>
      </c>
      <c r="C22" s="11">
        <v>45413</v>
      </c>
      <c r="D22" s="12">
        <v>1500</v>
      </c>
      <c r="E22" s="12">
        <v>-333.33333333333331</v>
      </c>
    </row>
    <row r="23" spans="2:5" x14ac:dyDescent="0.25">
      <c r="B23" s="9" t="s">
        <v>20</v>
      </c>
      <c r="C23" s="11">
        <v>45413</v>
      </c>
      <c r="D23" s="12">
        <v>1500</v>
      </c>
      <c r="E23" s="12">
        <v>-333.33333333333331</v>
      </c>
    </row>
    <row r="24" spans="2:5" x14ac:dyDescent="0.25">
      <c r="B24" s="9" t="s">
        <v>21</v>
      </c>
      <c r="C24" s="11">
        <v>45413</v>
      </c>
      <c r="D24" s="12">
        <v>1500</v>
      </c>
      <c r="E24" s="12">
        <v>-333.33333333333331</v>
      </c>
    </row>
    <row r="25" spans="2:5" x14ac:dyDescent="0.25">
      <c r="B25" s="9" t="s">
        <v>22</v>
      </c>
      <c r="C25" s="11">
        <v>45413</v>
      </c>
      <c r="D25" s="12">
        <v>2500</v>
      </c>
      <c r="E25" s="12">
        <v>-555.55555555555554</v>
      </c>
    </row>
    <row r="26" spans="2:5" x14ac:dyDescent="0.25">
      <c r="B26" s="9" t="s">
        <v>22</v>
      </c>
      <c r="C26" s="11">
        <v>45566</v>
      </c>
      <c r="D26" s="12">
        <v>2500</v>
      </c>
      <c r="E26" s="12">
        <v>-208.33333333333331</v>
      </c>
    </row>
    <row r="27" spans="2:5" x14ac:dyDescent="0.25">
      <c r="B27" s="9" t="s">
        <v>23</v>
      </c>
      <c r="C27" s="11">
        <v>45413</v>
      </c>
      <c r="D27" s="12">
        <v>4000</v>
      </c>
      <c r="E27" s="12">
        <v>-380.95238095238096</v>
      </c>
    </row>
    <row r="28" spans="2:5" x14ac:dyDescent="0.25">
      <c r="B28" s="9" t="s">
        <v>24</v>
      </c>
      <c r="C28" s="11">
        <v>45413</v>
      </c>
      <c r="D28" s="12">
        <v>700</v>
      </c>
      <c r="E28" s="12">
        <v>-155.55555555555557</v>
      </c>
    </row>
    <row r="29" spans="2:5" x14ac:dyDescent="0.25">
      <c r="B29" s="9" t="s">
        <v>25</v>
      </c>
      <c r="C29" s="11">
        <v>45413</v>
      </c>
      <c r="D29" s="12">
        <v>1800</v>
      </c>
      <c r="E29" s="12">
        <v>-400</v>
      </c>
    </row>
    <row r="30" spans="2:5" x14ac:dyDescent="0.25">
      <c r="B30" s="9" t="s">
        <v>26</v>
      </c>
      <c r="C30" s="11">
        <v>45413</v>
      </c>
      <c r="D30" s="12">
        <v>1500</v>
      </c>
      <c r="E30" s="12">
        <v>-333.33333333333331</v>
      </c>
    </row>
    <row r="31" spans="2:5" x14ac:dyDescent="0.25">
      <c r="B31" s="9" t="s">
        <v>24</v>
      </c>
      <c r="C31" s="11">
        <v>45413</v>
      </c>
      <c r="D31" s="12">
        <v>700</v>
      </c>
      <c r="E31" s="12">
        <v>-155.55555555555557</v>
      </c>
    </row>
    <row r="32" spans="2:5" x14ac:dyDescent="0.25">
      <c r="B32" s="9" t="s">
        <v>27</v>
      </c>
      <c r="C32" s="11">
        <v>45413</v>
      </c>
      <c r="D32" s="12">
        <v>2000</v>
      </c>
      <c r="E32" s="12">
        <v>-133.33333333333334</v>
      </c>
    </row>
    <row r="33" spans="2:5" x14ac:dyDescent="0.25">
      <c r="B33" s="9" t="s">
        <v>28</v>
      </c>
      <c r="C33" s="11">
        <v>45413</v>
      </c>
      <c r="D33" s="12">
        <v>3000</v>
      </c>
      <c r="E33" s="12">
        <v>-200</v>
      </c>
    </row>
    <row r="34" spans="2:5" x14ac:dyDescent="0.25">
      <c r="B34" s="9" t="s">
        <v>29</v>
      </c>
      <c r="C34" s="11">
        <v>45413</v>
      </c>
      <c r="D34" s="12">
        <v>3000</v>
      </c>
      <c r="E34" s="12">
        <v>-200</v>
      </c>
    </row>
    <row r="35" spans="2:5" x14ac:dyDescent="0.25">
      <c r="B35" s="9" t="s">
        <v>30</v>
      </c>
      <c r="C35" s="11">
        <v>45413</v>
      </c>
      <c r="D35" s="12">
        <v>2000</v>
      </c>
      <c r="E35" s="12">
        <v>-133.33333333333334</v>
      </c>
    </row>
    <row r="36" spans="2:5" x14ac:dyDescent="0.25">
      <c r="B36" s="9" t="s">
        <v>69</v>
      </c>
      <c r="C36" s="11">
        <v>45413</v>
      </c>
      <c r="D36" s="12">
        <v>13000</v>
      </c>
      <c r="E36" s="12">
        <v>-761.90476190476193</v>
      </c>
    </row>
    <row r="37" spans="2:5" x14ac:dyDescent="0.25">
      <c r="B37" s="9" t="s">
        <v>31</v>
      </c>
      <c r="C37" s="11">
        <v>45413</v>
      </c>
      <c r="D37" s="12">
        <v>1500</v>
      </c>
      <c r="E37" s="12">
        <v>-333.33333333333331</v>
      </c>
    </row>
    <row r="38" spans="2:5" x14ac:dyDescent="0.25">
      <c r="B38" s="9" t="s">
        <v>32</v>
      </c>
      <c r="C38" s="11">
        <v>45413</v>
      </c>
      <c r="D38" s="12">
        <v>1000</v>
      </c>
      <c r="E38" s="12">
        <v>-222.2222222222222</v>
      </c>
    </row>
    <row r="39" spans="2:5" x14ac:dyDescent="0.25">
      <c r="B39" s="9" t="s">
        <v>33</v>
      </c>
      <c r="C39" s="11">
        <v>45413</v>
      </c>
      <c r="D39" s="12">
        <v>1500</v>
      </c>
      <c r="E39" s="12">
        <v>-1000</v>
      </c>
    </row>
    <row r="40" spans="2:5" x14ac:dyDescent="0.25">
      <c r="B40" s="11"/>
      <c r="C40" s="11"/>
      <c r="D40" s="12"/>
      <c r="E40" s="12"/>
    </row>
    <row r="41" spans="2:5" x14ac:dyDescent="0.25">
      <c r="B41" s="15" t="s">
        <v>66</v>
      </c>
      <c r="C41" s="1"/>
      <c r="D41" s="6">
        <f>SUM(D3:D40)</f>
        <v>73700</v>
      </c>
      <c r="E41" s="6">
        <f>SUM(E3:E40)</f>
        <v>-12506.74603174603</v>
      </c>
    </row>
    <row r="45" spans="2:5" x14ac:dyDescent="0.25">
      <c r="B45" s="15" t="s">
        <v>65</v>
      </c>
      <c r="C45" s="15" t="s">
        <v>34</v>
      </c>
      <c r="D45" s="16" t="s">
        <v>55</v>
      </c>
      <c r="E45" s="16" t="s">
        <v>73</v>
      </c>
    </row>
    <row r="46" spans="2:5" x14ac:dyDescent="0.25">
      <c r="B46" s="9" t="s">
        <v>38</v>
      </c>
      <c r="C46" s="9" t="s">
        <v>38</v>
      </c>
      <c r="D46" s="10">
        <v>-5000</v>
      </c>
      <c r="E46" s="10">
        <f>D46/12</f>
        <v>-416.66666666666669</v>
      </c>
    </row>
    <row r="47" spans="2:5" x14ac:dyDescent="0.25">
      <c r="B47" s="9" t="s">
        <v>39</v>
      </c>
      <c r="C47" s="9" t="s">
        <v>40</v>
      </c>
      <c r="D47" s="10">
        <v>-5000</v>
      </c>
      <c r="E47" s="10">
        <f t="shared" ref="E47:E64" si="0">D47/12</f>
        <v>-416.66666666666669</v>
      </c>
    </row>
    <row r="48" spans="2:5" x14ac:dyDescent="0.25">
      <c r="B48" s="9" t="s">
        <v>41</v>
      </c>
      <c r="C48" s="9" t="s">
        <v>41</v>
      </c>
      <c r="D48" s="10">
        <f>-0.065*80000</f>
        <v>-5200</v>
      </c>
      <c r="E48" s="10">
        <f t="shared" si="0"/>
        <v>-433.33333333333331</v>
      </c>
    </row>
    <row r="49" spans="2:5" x14ac:dyDescent="0.25">
      <c r="B49" s="9" t="s">
        <v>42</v>
      </c>
      <c r="C49" s="9" t="s">
        <v>40</v>
      </c>
      <c r="D49" s="10">
        <f t="shared" ref="D49" si="1">-300*12</f>
        <v>-3600</v>
      </c>
      <c r="E49" s="10">
        <f t="shared" si="0"/>
        <v>-300</v>
      </c>
    </row>
    <row r="50" spans="2:5" x14ac:dyDescent="0.25">
      <c r="B50" s="9" t="s">
        <v>43</v>
      </c>
      <c r="C50" s="9" t="s">
        <v>40</v>
      </c>
      <c r="D50" s="10">
        <f t="shared" ref="D50" si="2">-100*12</f>
        <v>-1200</v>
      </c>
      <c r="E50" s="10">
        <f t="shared" si="0"/>
        <v>-100</v>
      </c>
    </row>
    <row r="51" spans="2:5" x14ac:dyDescent="0.25">
      <c r="B51" s="9" t="s">
        <v>44</v>
      </c>
      <c r="C51" s="9" t="s">
        <v>40</v>
      </c>
      <c r="D51" s="10">
        <f>-400*12</f>
        <v>-4800</v>
      </c>
      <c r="E51" s="10">
        <f t="shared" si="0"/>
        <v>-400</v>
      </c>
    </row>
    <row r="52" spans="2:5" x14ac:dyDescent="0.25">
      <c r="B52" s="9" t="s">
        <v>46</v>
      </c>
      <c r="C52" s="9" t="s">
        <v>40</v>
      </c>
      <c r="D52" s="10">
        <v>-1500</v>
      </c>
      <c r="E52" s="10">
        <f t="shared" si="0"/>
        <v>-125</v>
      </c>
    </row>
    <row r="53" spans="2:5" x14ac:dyDescent="0.25">
      <c r="B53" s="9" t="s">
        <v>47</v>
      </c>
      <c r="C53" s="9" t="s">
        <v>40</v>
      </c>
      <c r="D53" s="10">
        <v>-2400</v>
      </c>
      <c r="E53" s="10">
        <f t="shared" si="0"/>
        <v>-200</v>
      </c>
    </row>
    <row r="54" spans="2:5" x14ac:dyDescent="0.25">
      <c r="B54" s="9" t="s">
        <v>56</v>
      </c>
      <c r="C54" s="9" t="s">
        <v>40</v>
      </c>
      <c r="D54" s="10">
        <f>-110*15*12</f>
        <v>-19800</v>
      </c>
      <c r="E54" s="10">
        <f t="shared" si="0"/>
        <v>-1650</v>
      </c>
    </row>
    <row r="55" spans="2:5" x14ac:dyDescent="0.25">
      <c r="B55" s="9" t="s">
        <v>48</v>
      </c>
      <c r="C55" s="9" t="s">
        <v>40</v>
      </c>
      <c r="D55" s="10">
        <v>-800</v>
      </c>
      <c r="E55" s="10">
        <f t="shared" si="0"/>
        <v>-66.666666666666671</v>
      </c>
    </row>
    <row r="56" spans="2:5" x14ac:dyDescent="0.25">
      <c r="B56" s="9" t="s">
        <v>49</v>
      </c>
      <c r="C56" s="9" t="s">
        <v>40</v>
      </c>
      <c r="D56" s="10">
        <f>-100*12</f>
        <v>-1200</v>
      </c>
      <c r="E56" s="10">
        <f t="shared" si="0"/>
        <v>-100</v>
      </c>
    </row>
    <row r="57" spans="2:5" x14ac:dyDescent="0.25">
      <c r="B57" s="9" t="s">
        <v>50</v>
      </c>
      <c r="C57" s="9" t="s">
        <v>38</v>
      </c>
      <c r="D57" s="10">
        <f>-1920*1.5</f>
        <v>-2880</v>
      </c>
      <c r="E57" s="10">
        <f t="shared" si="0"/>
        <v>-240</v>
      </c>
    </row>
    <row r="58" spans="2:5" x14ac:dyDescent="0.25">
      <c r="B58" s="9" t="s">
        <v>51</v>
      </c>
      <c r="C58" s="9" t="s">
        <v>38</v>
      </c>
      <c r="D58" s="10">
        <f>-1.1*1920</f>
        <v>-2112</v>
      </c>
      <c r="E58" s="10">
        <f t="shared" si="0"/>
        <v>-176</v>
      </c>
    </row>
    <row r="59" spans="2:5" x14ac:dyDescent="0.25">
      <c r="B59" s="9" t="s">
        <v>52</v>
      </c>
      <c r="C59" s="9" t="s">
        <v>38</v>
      </c>
      <c r="D59" s="10">
        <f>100*-6*10</f>
        <v>-6000</v>
      </c>
      <c r="E59" s="10">
        <f t="shared" si="0"/>
        <v>-500</v>
      </c>
    </row>
    <row r="60" spans="2:5" x14ac:dyDescent="0.25">
      <c r="B60" s="9" t="s">
        <v>68</v>
      </c>
      <c r="C60" s="9" t="s">
        <v>40</v>
      </c>
      <c r="D60" s="10">
        <f>-40*12</f>
        <v>-480</v>
      </c>
      <c r="E60" s="10">
        <f t="shared" si="0"/>
        <v>-40</v>
      </c>
    </row>
    <row r="61" spans="2:5" x14ac:dyDescent="0.25">
      <c r="B61" s="9" t="s">
        <v>53</v>
      </c>
      <c r="C61" s="9" t="s">
        <v>37</v>
      </c>
      <c r="D61" s="10">
        <f>1.1*2.2*1920</f>
        <v>4646.4000000000005</v>
      </c>
      <c r="E61" s="10">
        <f t="shared" si="0"/>
        <v>387.20000000000005</v>
      </c>
    </row>
    <row r="62" spans="2:5" x14ac:dyDescent="0.25">
      <c r="B62" s="9" t="s">
        <v>54</v>
      </c>
      <c r="C62" s="9" t="s">
        <v>37</v>
      </c>
      <c r="D62" s="10">
        <f>100*10*12</f>
        <v>12000</v>
      </c>
      <c r="E62" s="10">
        <f t="shared" si="0"/>
        <v>1000</v>
      </c>
    </row>
    <row r="63" spans="2:5" x14ac:dyDescent="0.25">
      <c r="B63" s="9" t="s">
        <v>45</v>
      </c>
      <c r="C63" s="9" t="s">
        <v>37</v>
      </c>
      <c r="D63" s="10">
        <f>1920*3.3</f>
        <v>6336</v>
      </c>
      <c r="E63" s="10">
        <f t="shared" si="0"/>
        <v>528</v>
      </c>
    </row>
    <row r="64" spans="2:5" x14ac:dyDescent="0.25">
      <c r="B64" s="9" t="s">
        <v>36</v>
      </c>
      <c r="C64" s="9" t="s">
        <v>37</v>
      </c>
      <c r="D64" s="10">
        <f t="shared" ref="D64" si="3">500*12</f>
        <v>6000</v>
      </c>
      <c r="E64" s="10">
        <f t="shared" si="0"/>
        <v>500</v>
      </c>
    </row>
    <row r="68" spans="2:4" ht="18" thickBot="1" x14ac:dyDescent="0.3">
      <c r="B68" s="4" t="s">
        <v>58</v>
      </c>
      <c r="C68" s="5">
        <v>153600</v>
      </c>
      <c r="D68" s="4" t="s">
        <v>62</v>
      </c>
    </row>
    <row r="69" spans="2:4" ht="18" thickBot="1" x14ac:dyDescent="0.3">
      <c r="B69" s="4" t="s">
        <v>57</v>
      </c>
      <c r="C69" s="5">
        <v>9344</v>
      </c>
      <c r="D69" s="4" t="s">
        <v>62</v>
      </c>
    </row>
    <row r="70" spans="2:4" ht="18" thickBot="1" x14ac:dyDescent="0.3">
      <c r="B70" s="4" t="s">
        <v>59</v>
      </c>
      <c r="C70" s="5">
        <v>12000</v>
      </c>
      <c r="D70" s="4" t="s">
        <v>61</v>
      </c>
    </row>
    <row r="71" spans="2:4" ht="18" thickBot="1" x14ac:dyDescent="0.3">
      <c r="B71" s="5" t="s">
        <v>37</v>
      </c>
      <c r="C71" s="5">
        <f>D62+D61+D63+D64</f>
        <v>28982.400000000001</v>
      </c>
    </row>
    <row r="72" spans="2:4" ht="18" thickBot="1" x14ac:dyDescent="0.3">
      <c r="B72" s="5" t="s">
        <v>60</v>
      </c>
      <c r="C72" s="5">
        <f>SUM(C68:C71)</f>
        <v>203926.39999999999</v>
      </c>
    </row>
    <row r="75" spans="2:4" ht="18" thickBot="1" x14ac:dyDescent="0.3">
      <c r="B75" s="7" t="s">
        <v>63</v>
      </c>
      <c r="C75" s="8">
        <f>SUM(D46:D60)</f>
        <v>-61972</v>
      </c>
    </row>
    <row r="76" spans="2:4" ht="18" thickBot="1" x14ac:dyDescent="0.3">
      <c r="B76" s="7" t="s">
        <v>64</v>
      </c>
      <c r="C76" s="8">
        <v>-112098.9</v>
      </c>
    </row>
    <row r="77" spans="2:4" ht="18" thickBot="1" x14ac:dyDescent="0.3">
      <c r="B77" s="4" t="s">
        <v>72</v>
      </c>
      <c r="C77" s="5">
        <f>C72+C75+C76</f>
        <v>29855.5</v>
      </c>
    </row>
    <row r="79" spans="2:4" ht="18" thickBot="1" x14ac:dyDescent="0.3">
      <c r="B79" s="7" t="s">
        <v>70</v>
      </c>
      <c r="C79" s="8">
        <v>-15000</v>
      </c>
    </row>
  </sheetData>
  <dataValidations count="2">
    <dataValidation type="decimal" operator="greaterThan" allowBlank="1" showInputMessage="1" showErrorMessage="1" errorTitle="Positive Zahlen" error="Bitte nur positive Zahlen erfassen." promptTitle="Positive Zahlen" prompt="Bitte nur positive Zahlen erfassen." sqref="D3:D40">
      <formula1>0</formula1>
    </dataValidation>
    <dataValidation type="list" allowBlank="1" showInputMessage="1" showErrorMessage="1" sqref="B71 C46:C64">
      <formula1>$J$8:$J$14</formula1>
    </dataValidation>
  </dataValidations>
  <pageMargins left="0.7" right="0.7" top="0.78740157499999996" bottom="0.78740157499999996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Robineau Claudia</dc:creator>
  <cp:lastModifiedBy>Robineau Claudia</cp:lastModifiedBy>
  <dcterms:created xsi:type="dcterms:W3CDTF">2024-04-02T15:57:21Z</dcterms:created>
  <dcterms:modified xsi:type="dcterms:W3CDTF">2024-04-04T02:16:55Z</dcterms:modified>
</cp:coreProperties>
</file>