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bmp" ContentType="image/bmp"/>
  <Default Extension="jpeg" ContentType="image/jpeg"/>
  <Default Extension="png" ContentType="image/png"/>
  <Default Extension="gif" ContentType="image/gif"/>
  <Default Extension="tif" ContentType="image/tif"/>
  <Default Extension="svg" ContentType="image/svg+xml"/>
  <Default Extension="emf" ContentType="image/x-emf"/>
  <Default Extension="wmf" ContentType="image/x-wmf"/>
  <Default Extension="pct" ContentType="image/pct"/>
  <Default Extension="pcx" ContentType="image/pcx"/>
  <Default Extension="tga" ContentType="image/tga"/>
  <Default Extension="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omments1.xml" ContentType="application/vnd.openxmlformats-officedocument.spreadsheetml.comments+xml"/>
  <Override PartName="/xl/worksheets/sheet6.xml" ContentType="application/vnd.openxmlformats-officedocument.spreadsheetml.worksheet+xml"/>
</Types>
</file>

<file path=_rels/.rels><?xml version="1.0" encoding="UTF-8" standalone="yes" 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fileSharing readOnlyRecommended="0" userName="Claudia"/>
  <workbookPr/>
  <bookViews>
    <workbookView activeTab="5" xWindow="240" yWindow="60" windowWidth="23250" windowHeight="12570" tabRatio="500"/>
  </bookViews>
  <sheets>
    <sheet name="ToDos" sheetId="1" r:id="rId4"/>
    <sheet name="Kontakte" sheetId="2" r:id="rId5"/>
    <sheet name="EINKAUF" sheetId="3" r:id="rId6"/>
    <sheet name="IDEEN" sheetId="4" r:id="rId7"/>
    <sheet name="Erstinvestition" sheetId="5" r:id="rId8"/>
    <sheet name="Tabelle2" sheetId="6" r:id="rId9"/>
  </sheets>
  <definedNames>
    <definedName name="_top" localSheetId="2">EINKAUF!$C$101</definedName>
  </definedNames>
  <calcPr/>
  <extLst>
    <ext uri="smNativeData">
      <pm:revision xmlns:pm="smNativeData" day="1717336270" val="1068" rev="124" revOS="4" revMin="124" revMax="0"/>
      <pm:docPrefs xmlns:pm="smNativeData" id="1717336270" fixedDigits="0" showNotice="1" showFrameBounds="1" autoChart="1" recalcOnPrint="1" recalcOnCopy="1" finalRounding="1" compatTextArt="1" tab="567" useDefinedPrintRange="1" printArea="currentSheet"/>
      <pm:compatibility xmlns:pm="smNativeData" id="1717336270" overlapCells="1"/>
      <pm:defCurrency xmlns:pm="smNativeData" id="1717336270"/>
    </ext>
  </extLst>
</workbook>
</file>

<file path=xl/comments1.xml><?xml version="1.0" encoding="utf-8"?>
<comments xmlns="http://schemas.openxmlformats.org/spreadsheetml/2006/main">
  <authors>
    <author>Unknown</author>
  </authors>
  <commentList>
    <comment ref="D3" authorId="0">
      <text/>
    </comment>
  </commentList>
</comments>
</file>

<file path=xl/sharedStrings.xml><?xml version="1.0" encoding="utf-8"?>
<sst xmlns="http://schemas.openxmlformats.org/spreadsheetml/2006/main" count="396" uniqueCount="261">
  <si>
    <t>TO DOs</t>
  </si>
  <si>
    <t>WAS</t>
  </si>
  <si>
    <t>WER</t>
  </si>
  <si>
    <t>ERL.</t>
  </si>
  <si>
    <t>BIS WANN</t>
  </si>
  <si>
    <t>Check UBISSOFT Lizenzen</t>
  </si>
  <si>
    <t>Thomas</t>
  </si>
  <si>
    <t>Check 2. Anbieter</t>
  </si>
  <si>
    <t>Termin mit BANK für Unternehmerkredit</t>
  </si>
  <si>
    <t>Termin mit NOTAR,  Firmengründung OG</t>
  </si>
  <si>
    <t>Getränkeautomatenhersteller Angebot, Kaffeetest (Thomas)</t>
  </si>
  <si>
    <t>Claudia</t>
  </si>
  <si>
    <t>GA - Kaffeetest</t>
  </si>
  <si>
    <t>GA - Reini- Wasserzufluss Check - Leitung legen</t>
  </si>
  <si>
    <t>GA - Bestellung</t>
  </si>
  <si>
    <t xml:space="preserve">Check mit Illi -  Privateinlage, Rechnungen, Start Unternehmen </t>
  </si>
  <si>
    <t>Marketing</t>
  </si>
  <si>
    <t>Flyer, kleine Karten</t>
  </si>
  <si>
    <t>Sommercard Bewerbung</t>
  </si>
  <si>
    <t>Rundgang Nachbarn</t>
  </si>
  <si>
    <t>Werbung Hotels</t>
  </si>
  <si>
    <t>Tourismus Schladming</t>
  </si>
  <si>
    <t>Infomappen - ein Zettel  mit Infos</t>
  </si>
  <si>
    <t>Ennstaler Zeitung</t>
  </si>
  <si>
    <t>halbjährlich Tourismus Werbung - FÜR DICH Magazin</t>
  </si>
  <si>
    <t>Sportunternehmen (myadventure, zipline, Ennsfloss</t>
  </si>
  <si>
    <t>Bogenschießen, Sommerrodeln, Kletter/Wanderführer, etc.)</t>
  </si>
  <si>
    <t>Fussball - Banner</t>
  </si>
  <si>
    <t>Feuerwehr Werbung</t>
  </si>
  <si>
    <t>Pfandl-Fest Werbung</t>
  </si>
  <si>
    <t>Homepage/website</t>
  </si>
  <si>
    <t>Buchungsportal</t>
  </si>
  <si>
    <t>Disclaimer</t>
  </si>
  <si>
    <t>Resch&amp;Frisch Tel. Fr. Kim Galler 0676/882004321</t>
  </si>
  <si>
    <t>Fussmatten</t>
  </si>
  <si>
    <t>Holzplatten - Tisch?</t>
  </si>
  <si>
    <t>https://www.holzplatte-online.com/produkt/chalet-eiche-at-25mm/</t>
  </si>
  <si>
    <t>Leasing VR Brillen</t>
  </si>
  <si>
    <t>https://www.grover.com/at-de/products/oculus-virtual-reality-headset-oculus-quest-2-128gb</t>
  </si>
  <si>
    <t>Couch</t>
  </si>
  <si>
    <t>https://slf24.de/my-picture/stephen-sofa-slender-wood-stephen/</t>
  </si>
  <si>
    <t>Didi Design</t>
  </si>
  <si>
    <t>https://www.didisign.at/de/leistungen/autobeschriftung/carwrapping.html</t>
  </si>
  <si>
    <t>Auto-Werbung</t>
  </si>
  <si>
    <t>Kontakte</t>
  </si>
  <si>
    <t>Resch&amp;Frisch</t>
  </si>
  <si>
    <t>Fr. Galler</t>
  </si>
  <si>
    <t>0043676/882004321</t>
  </si>
  <si>
    <t>Hr. Grasshof Christian</t>
  </si>
  <si>
    <t>0043676882004324</t>
  </si>
  <si>
    <t>Notar Erhardt</t>
  </si>
  <si>
    <t>Fr. Trinker</t>
  </si>
  <si>
    <t>0043368724573</t>
  </si>
  <si>
    <t>Volksbank</t>
  </si>
  <si>
    <t>Fr. Völkl Nicole</t>
  </si>
  <si>
    <t>00436643831382</t>
  </si>
  <si>
    <t>Eigentümer</t>
  </si>
  <si>
    <t>Hr. Reinhardt Reiter</t>
  </si>
  <si>
    <t xml:space="preserve"> </t>
  </si>
  <si>
    <t>COMAT Getränkeautomaten</t>
  </si>
  <si>
    <t>Hr. Godai Lukas</t>
  </si>
  <si>
    <t>00436764264557</t>
  </si>
  <si>
    <t>EINKAUFSLISTE</t>
  </si>
  <si>
    <t>Kategorie</t>
  </si>
  <si>
    <t>WER/WIE bezahlt</t>
  </si>
  <si>
    <t>STK.</t>
  </si>
  <si>
    <t>WERT/STK.</t>
  </si>
  <si>
    <t>AUSGABE NETTO</t>
  </si>
  <si>
    <t>MWST</t>
  </si>
  <si>
    <t>AUSGABE BRUTTO</t>
  </si>
  <si>
    <t>Bestelldatum</t>
  </si>
  <si>
    <t>Lieferzeitraum</t>
  </si>
  <si>
    <t>Notar - Gesellschaftsgründung</t>
  </si>
  <si>
    <t>Firmenkonto</t>
  </si>
  <si>
    <t>Firmenbucheintragung</t>
  </si>
  <si>
    <t>Ausstattung Office</t>
  </si>
  <si>
    <t>Getränke/Snack/Kaffeeautomat</t>
  </si>
  <si>
    <t>Claudia/KK</t>
  </si>
  <si>
    <t>Couch, Blissee</t>
  </si>
  <si>
    <t>IT</t>
  </si>
  <si>
    <t>Gaming Rechner</t>
  </si>
  <si>
    <t>Gaming Equipment</t>
  </si>
  <si>
    <t>Headsets</t>
  </si>
  <si>
    <t>Kabel-Sets</t>
  </si>
  <si>
    <t>Trennwände</t>
  </si>
  <si>
    <t>VR Rechner 1</t>
  </si>
  <si>
    <t>VR Rechner 2</t>
  </si>
  <si>
    <t>VR Rechner 3</t>
  </si>
  <si>
    <t>VR Rechner 4</t>
  </si>
  <si>
    <t>VR Rechner 5</t>
  </si>
  <si>
    <t>VR Rechner 6</t>
  </si>
  <si>
    <t>VR Rechner 7</t>
  </si>
  <si>
    <t>VR Rechner 8</t>
  </si>
  <si>
    <t>VR Rechner 9</t>
  </si>
  <si>
    <t>VR Rechner 10</t>
  </si>
  <si>
    <t>Thomas/KK</t>
  </si>
  <si>
    <t>VR Brille 1</t>
  </si>
  <si>
    <t>VR Brille 2</t>
  </si>
  <si>
    <t>VR Brille 3</t>
  </si>
  <si>
    <t>VR Brille 4</t>
  </si>
  <si>
    <t>VR Brille 5</t>
  </si>
  <si>
    <t>VR Brille 6</t>
  </si>
  <si>
    <t>VR Brille 7</t>
  </si>
  <si>
    <t>VR Brille 8</t>
  </si>
  <si>
    <t>VR Brille 9</t>
  </si>
  <si>
    <t>VR Brille 10</t>
  </si>
  <si>
    <t>Monitore Empfang inkl. Arme</t>
  </si>
  <si>
    <t>TV Empfang inkl. Wandhalterung</t>
  </si>
  <si>
    <t>von Thomas</t>
  </si>
  <si>
    <t>Rechner Empfang</t>
  </si>
  <si>
    <t>TV Lounge</t>
  </si>
  <si>
    <t>Möbel</t>
  </si>
  <si>
    <t>Empfangsschreibtisch</t>
  </si>
  <si>
    <t>Schreibtische Gaming</t>
  </si>
  <si>
    <t>Claudia/bar</t>
  </si>
  <si>
    <t>Regale IKEA willhaben</t>
  </si>
  <si>
    <t>Schuhregale/Garderobe/Stehlampen</t>
  </si>
  <si>
    <t>Regal VR Raum1</t>
  </si>
  <si>
    <t>Regal VR Raum2</t>
  </si>
  <si>
    <t>Gaming Chairs</t>
  </si>
  <si>
    <t>Hocker für Lounge</t>
  </si>
  <si>
    <t>Couchtisch</t>
  </si>
  <si>
    <t>Bartisch</t>
  </si>
  <si>
    <t>Barhocker</t>
  </si>
  <si>
    <t>Vorhang zu Gaming Lounge/Room</t>
  </si>
  <si>
    <t>Vorhangschienen</t>
  </si>
  <si>
    <t>Fensterabschirmung Empfang</t>
  </si>
  <si>
    <t>Uhr/Wandlampen</t>
  </si>
  <si>
    <t>4-5 Wochen</t>
  </si>
  <si>
    <t>Deckenlampe/Tischlampe</t>
  </si>
  <si>
    <t>1 Woche / August</t>
  </si>
  <si>
    <t>Abschirmung Glaswand (Folie)</t>
  </si>
  <si>
    <t>Fussmatte EINGANG</t>
  </si>
  <si>
    <t>Fussmatten VR Räume</t>
  </si>
  <si>
    <t>Mülleimer</t>
  </si>
  <si>
    <t>Besteck für Snacks</t>
  </si>
  <si>
    <t>Pappteller für Snacks</t>
  </si>
  <si>
    <t>Servietten</t>
  </si>
  <si>
    <t>Ketchup/Senf</t>
  </si>
  <si>
    <t>Salz/Pfeffer</t>
  </si>
  <si>
    <t xml:space="preserve">Salz/Pfefferstreuer/Behälter </t>
  </si>
  <si>
    <t>Videoüberwachung</t>
  </si>
  <si>
    <t>Putzen/Toilette</t>
  </si>
  <si>
    <t>Geschirrspülmittel</t>
  </si>
  <si>
    <t>Seife</t>
  </si>
  <si>
    <t>Papier-Handtücher</t>
  </si>
  <si>
    <t>Toilettenpapier</t>
  </si>
  <si>
    <t>Putzmittel</t>
  </si>
  <si>
    <t>Aufwasch-Equipment</t>
  </si>
  <si>
    <t>von Claudia</t>
  </si>
  <si>
    <t>Gläser</t>
  </si>
  <si>
    <t>Besteck</t>
  </si>
  <si>
    <t>Geschirr</t>
  </si>
  <si>
    <t>Food/Beverage</t>
  </si>
  <si>
    <t>Takis (Blue Heat)</t>
  </si>
  <si>
    <t>Van Holtens Gurken</t>
  </si>
  <si>
    <t>Clypso Getränk</t>
  </si>
  <si>
    <t>Crispy Schoko Bons</t>
  </si>
  <si>
    <t>Airheads</t>
  </si>
  <si>
    <t>Prime sportgetränk</t>
  </si>
  <si>
    <t>Bibigo Kimchi</t>
  </si>
  <si>
    <t>Cola</t>
  </si>
  <si>
    <t>Redbull</t>
  </si>
  <si>
    <t>0,33 Dose Bier</t>
  </si>
  <si>
    <t>0,5 Dose Bier</t>
  </si>
  <si>
    <t>0,5 Wasser still</t>
  </si>
  <si>
    <t>0,5 Wasser prickelnd</t>
  </si>
  <si>
    <t>Resch&amp;Frisch Bestückung</t>
  </si>
  <si>
    <t>IDEEN GAMING ROOM SCHLADMING</t>
  </si>
  <si>
    <t>IDEE</t>
  </si>
  <si>
    <t>Beschreibung</t>
  </si>
  <si>
    <t>Anzahl</t>
  </si>
  <si>
    <t>Teilnehmeranzahl</t>
  </si>
  <si>
    <t>Netto-Preis/Teiln. (o.St.)</t>
  </si>
  <si>
    <t>Einnahmen</t>
  </si>
  <si>
    <t xml:space="preserve">VR- Gaming Plätze, 8 Stk. </t>
  </si>
  <si>
    <t>8 Plätze mit VR Brillen mit Ubisoft Spielen; Spiele von 1-4 Personen geeignet, jede Altersgruppe; Mindestalter 10 J.</t>
  </si>
  <si>
    <t>33€/Person</t>
  </si>
  <si>
    <t>Tagesauslastung (8 Std. 14-20)</t>
  </si>
  <si>
    <t>Wochenauslastung (5 Tage)</t>
  </si>
  <si>
    <t>Monatsauslastung (4 Wochen)</t>
  </si>
  <si>
    <t>Jahresauslastung (10 Monate)</t>
  </si>
  <si>
    <t>Gaming Plätze allg. (Fortnight, ego-shooter, etc.) , 6 Plätze</t>
  </si>
  <si>
    <t>2 top ausgestatte Rechner samt Gaming Equipment; Nutzung 1-3 Std. pro Platz; 4 Plätze für Playstation + Nintendo</t>
  </si>
  <si>
    <t>7€/Std./Person</t>
  </si>
  <si>
    <t>Gaming Lounge</t>
  </si>
  <si>
    <t>Gruppenspiele live, ohne Headset verbunden, wie FIFA, etc.; Nutzung ca. 1-3 Std. pro Gruppe (Gruppe 4-8 Personen) Durchschnittl. 4 Personen</t>
  </si>
  <si>
    <t>20€/Std. für 4 Personen</t>
  </si>
  <si>
    <t>e-gaming sports zentrum</t>
  </si>
  <si>
    <t xml:space="preserve">Trainings </t>
  </si>
  <si>
    <t>Sommer camps für  Kinder</t>
  </si>
  <si>
    <t>Halbtägige Kinder-Camps im Sommer mit Awareness Schulungen</t>
  </si>
  <si>
    <t>1 x pro 2 Monate ein Retro-Gaming Abend</t>
  </si>
  <si>
    <t>Vortrag der Gaming Programierer</t>
  </si>
  <si>
    <t>cyber security Schulungen für Gemeinde</t>
  </si>
  <si>
    <t>cyber security Schulungen für Unternehmen</t>
  </si>
  <si>
    <t>cyber security Schulungen für Schulen/Eltern</t>
  </si>
  <si>
    <t>Feuerwehr VR Training</t>
  </si>
  <si>
    <t>TourismusRegion - Förderung für ??</t>
  </si>
  <si>
    <t>Retro-Gaming Abend</t>
  </si>
  <si>
    <t>Brettspiele Wochenende</t>
  </si>
  <si>
    <t>Gipfel-Eindrücke - Klettersteige - via VR</t>
  </si>
  <si>
    <t>INVESTITIONEN</t>
  </si>
  <si>
    <t>AHK-DATUM</t>
  </si>
  <si>
    <t>Anschaffung</t>
  </si>
  <si>
    <t>Preisadaption</t>
  </si>
  <si>
    <t>Start</t>
  </si>
  <si>
    <t>Empfangsrechner 1 (Bildschirm)</t>
  </si>
  <si>
    <t>Empfangsrechner 2 (Gamemaster)</t>
  </si>
  <si>
    <t>x</t>
  </si>
  <si>
    <t>Rechner + Gaming Equipment</t>
  </si>
  <si>
    <t>6  Stk. Controller VR Reserve  Sets</t>
  </si>
  <si>
    <t>Ladestationen 6 Sets</t>
  </si>
  <si>
    <t>3 Playstation 5 ( eine vorhanden)</t>
  </si>
  <si>
    <t>3 Switch (eine vorhanden)</t>
  </si>
  <si>
    <t>10 Stk. Controller playstation</t>
  </si>
  <si>
    <t>20 Stk. Controller switch</t>
  </si>
  <si>
    <t>switch Zubhör</t>
  </si>
  <si>
    <t>Monitore Empfang (3 Stk.= 2 x 27 Zoll + 1 x 32 zoll)</t>
  </si>
  <si>
    <t>TV Essbereich inkl. Wandhalterung</t>
  </si>
  <si>
    <t>Netzwerk (Zycel Gateway</t>
  </si>
  <si>
    <t>Switch vorhanden</t>
  </si>
  <si>
    <t>TV Lounge von Thomas</t>
  </si>
  <si>
    <t>Getränke/Snackautomat</t>
  </si>
  <si>
    <t>Videoüberwachungssystem</t>
  </si>
  <si>
    <t>Registrierkasse</t>
  </si>
  <si>
    <t>Regale + Kleiderhaken + Couchtisch + Pouff</t>
  </si>
  <si>
    <t xml:space="preserve">Gaming Tische 2 Stk. </t>
  </si>
  <si>
    <t xml:space="preserve"> Gaming Chairs 10</t>
  </si>
  <si>
    <t>Wartebereich Möbel (Bartisch + Hocker)</t>
  </si>
  <si>
    <t>Sonstiges (Mülleimer, Lampen, etc.)</t>
  </si>
  <si>
    <t>Uhr+Wandlampen</t>
  </si>
  <si>
    <t>Vorhänge</t>
  </si>
  <si>
    <t>Lounge Möbel - Couch</t>
  </si>
  <si>
    <t xml:space="preserve">TV-Wagen 2 Stk. </t>
  </si>
  <si>
    <t>TV Wandhalterung für Lounge</t>
  </si>
  <si>
    <t>Schallschutz Vorhang inkl. Schienen</t>
  </si>
  <si>
    <t>Schreibtisch Empfang</t>
  </si>
  <si>
    <t>SUMME INVESTMENTS</t>
  </si>
  <si>
    <t>AUFWÄNDE</t>
  </si>
  <si>
    <t>Jahresausgaben</t>
  </si>
  <si>
    <t>Halbes Jahr</t>
  </si>
  <si>
    <t>REDUKTION</t>
  </si>
  <si>
    <t>Materialaufwand</t>
  </si>
  <si>
    <t>Sonstiger betrieblicher Aufwand</t>
  </si>
  <si>
    <t>Zinsaufwand</t>
  </si>
  <si>
    <t>Energiekosten</t>
  </si>
  <si>
    <t>Internet</t>
  </si>
  <si>
    <t>Putzdienstleistung</t>
  </si>
  <si>
    <t>Unternehmensgründung</t>
  </si>
  <si>
    <t>Steuerberater</t>
  </si>
  <si>
    <t>Mietaufwand</t>
  </si>
  <si>
    <t>Staubsaugerroboter</t>
  </si>
  <si>
    <t>Zahlungssystem/Buchungssystem (Regiondo)</t>
  </si>
  <si>
    <t>Getränkeeinkauf</t>
  </si>
  <si>
    <t>Snackeinkauf</t>
  </si>
  <si>
    <t>Resch&amp;Frischeinkauf</t>
  </si>
  <si>
    <t>Telefonpaket mit 3CX</t>
  </si>
  <si>
    <t>SUMME AUFWAND</t>
  </si>
  <si>
    <t>Resch und Frisch Einkauf</t>
  </si>
  <si>
    <t xml:space="preserve">Stk. </t>
  </si>
</sst>
</file>

<file path=xl/styles.xml><?xml version="1.0" encoding="utf-8"?>
<styleSheet xmlns="http://schemas.openxmlformats.org/spreadsheetml/2006/main">
  <numFmts count="22">
    <numFmt numFmtId="5" formatCode="#,##0\ &quot;€&quot;;\-#,##0\ &quot;€&quot;"/>
    <numFmt numFmtId="6" formatCode="#,##0\ &quot;€&quot;;[Red]\-#,##0\ &quot;€&quot;"/>
    <numFmt numFmtId="7" formatCode="#,##0.00\ &quot;€&quot;;\-#,##0.00\ &quot;€&quot;"/>
    <numFmt numFmtId="8" formatCode="#,##0.00\ &quot;€&quot;;[Red]\-#,##0.00\ &quot;€&quot;"/>
    <numFmt numFmtId="42" formatCode="_-* #,##0\ &quot;€&quot;_-;\-* #,##0\ &quot;€&quot;_-;_-* &quot;-&quot;\ &quot;€&quot;_-;_-@_-"/>
    <numFmt numFmtId="41" formatCode="_-* #,##0\ _€_-;\-* #,##0\ _€_-;_-* &quot;-&quot;\ _€_-;_-@_-"/>
    <numFmt numFmtId="44" formatCode="_-* #,##0.00\ &quot;€&quot;_-;\-* #,##0.00\ &quot;€&quot;_-;_-* &quot;-&quot;??\ &quot;€&quot;_-;_-@_-"/>
    <numFmt numFmtId="43" formatCode="_-* #,##0.00\ _€_-;\-* #,##0.00\ _€_-;_-* &quot;-&quot;??\ _€_-;_-@_-"/>
    <numFmt numFmtId="2" formatCode="0.00"/>
    <numFmt numFmtId="14" formatCode="DD/MM/YYYY"/>
    <numFmt numFmtId="164" formatCode="#,##0.00\ &quot;€&quot;;[Red]\-#,##0.00\ &quot;€&quot;"/>
    <numFmt numFmtId="165" formatCode="#,##0.00_ ;[Red]\-#,##0.00\ "/>
    <numFmt numFmtId="4" formatCode="#,##0.00"/>
    <numFmt numFmtId="166" formatCode="0.0"/>
    <numFmt numFmtId="167" formatCode="#,##0.000"/>
    <numFmt numFmtId="168" formatCode="#,##0.000_ ;[Red]\-#,##0.000\ "/>
    <numFmt numFmtId="1" formatCode="0"/>
    <numFmt numFmtId="169" formatCode="#,##0.0"/>
    <numFmt numFmtId="170" formatCode="#,##0.0_ ;[Red]\-#,##0.0\ "/>
    <numFmt numFmtId="3" formatCode="#,##0"/>
    <numFmt numFmtId="171" formatCode="#,##0_ ;[Red]\-#,##0\ "/>
    <numFmt numFmtId="172" formatCode="DD/MM/"/>
  </numFmts>
  <fonts count="8">
    <font>
      <name val="Arial"/>
      <family val="2"/>
      <color rgb="FF000000"/>
      <sz val="10"/>
      <extLst>
        <ext uri="smNativeData">
          <pm:charSpec xmlns:pm="smNativeData" id="1717336270" ulstyle="none" kern="1">
            <pm:latin face="Arial" sz="200" lang="default"/>
            <pm:cs face="Times New Roman" sz="200" lang="default"/>
            <pm:ea face="SimSun" sz="200" lang="default"/>
          </pm:charSpec>
        </ext>
      </extLst>
    </font>
    <font>
      <name val="Arial"/>
      <family val="2"/>
      <b/>
      <color rgb="FF000000"/>
      <sz val="14"/>
      <extLst>
        <ext uri="smNativeData">
          <pm:charSpec xmlns:pm="smNativeData" id="1717336270" ulstyle="none" kern="1">
            <pm:latin face="Arial" sz="280" lang="default" weight="bold"/>
            <pm:cs face="Times New Roman" sz="280" lang="default" weight="bold"/>
            <pm:ea face="SimSun" sz="280" lang="default" weight="bold"/>
          </pm:charSpec>
        </ext>
      </extLst>
    </font>
    <font>
      <name val="Arial"/>
      <family val="2"/>
      <b/>
      <color rgb="FF000000"/>
      <sz val="12"/>
      <extLst>
        <ext uri="smNativeData">
          <pm:charSpec xmlns:pm="smNativeData" id="1717336270" ulstyle="none" kern="1">
            <pm:latin face="Arial" sz="240" lang="default" weight="bold"/>
            <pm:cs face="Times New Roman" sz="240" lang="default" weight="bold"/>
            <pm:ea face="SimSun" sz="240" lang="default" weight="bold"/>
          </pm:charSpec>
        </ext>
      </extLst>
    </font>
    <font>
      <name val="Arial"/>
      <family val="2"/>
      <color rgb="FF000000"/>
      <sz val="12"/>
      <extLst>
        <ext uri="smNativeData">
          <pm:charSpec xmlns:pm="smNativeData" id="1717336270" ulstyle="none" kern="1">
            <pm:latin face="Arial" sz="240" lang="default"/>
            <pm:cs face="Times New Roman" sz="240" lang="default"/>
            <pm:ea face="SimSun" sz="240" lang="default"/>
          </pm:charSpec>
        </ext>
      </extLst>
    </font>
    <font>
      <name val="Arial"/>
      <family val="2"/>
      <b/>
      <color rgb="FF000000"/>
      <sz val="18"/>
      <extLst>
        <ext uri="smNativeData">
          <pm:charSpec xmlns:pm="smNativeData" id="1717336270" ulstyle="none" kern="1">
            <pm:latin face="Arial" sz="360" lang="default" weight="bold"/>
            <pm:cs face="Times New Roman" sz="360" lang="default" weight="bold"/>
            <pm:ea face="SimSun" sz="360" lang="default" weight="bold"/>
          </pm:charSpec>
        </ext>
      </extLst>
    </font>
    <font>
      <name val="Arial"/>
      <family val="2"/>
      <color rgb="FF000000"/>
      <sz val="14"/>
      <extLst>
        <ext uri="smNativeData">
          <pm:charSpec xmlns:pm="smNativeData" id="1717336270" ulstyle="none" kern="1">
            <pm:latin face="Arial" sz="280" lang="default"/>
            <pm:cs face="Times New Roman" sz="280" lang="default"/>
            <pm:ea face="SimSun" sz="280" lang="default"/>
          </pm:charSpec>
        </ext>
      </extLst>
    </font>
    <font>
      <name val="Arial"/>
      <family val="2"/>
      <b/>
      <color rgb="FF000000"/>
      <sz val="20"/>
      <extLst>
        <ext uri="smNativeData">
          <pm:charSpec xmlns:pm="smNativeData" id="1717336270" ulstyle="none" kern="1">
            <pm:latin face="Arial" sz="400" lang="default" weight="bold"/>
            <pm:cs face="Times New Roman" sz="400" lang="default" weight="bold"/>
            <pm:ea face="SimSun" sz="400" lang="default" weight="bold"/>
          </pm:charSpec>
        </ext>
      </extLst>
    </font>
    <font>
      <name val="Arial"/>
      <family val="2"/>
      <b/>
      <color rgb="FF000000"/>
      <sz val="10"/>
      <extLst>
        <ext uri="smNativeData">
          <pm:charSpec xmlns:pm="smNativeData" id="1717336270" ulstyle="none" kern="1">
            <pm:latin face="Arial" sz="200" lang="default" weight="bold"/>
            <pm:cs face="Times New Roman" sz="200" lang="default" weight="bold"/>
            <pm:ea face="SimSun" sz="200" lang="default" weight="bold"/>
          </pm:charSpec>
        </ext>
      </extLst>
    </font>
  </fonts>
  <fills count="9">
    <fill>
      <patternFill patternType="none"/>
    </fill>
    <fill>
      <patternFill patternType="gray125"/>
    </fill>
    <fill>
      <patternFill patternType="solid">
        <fgColor rgb="FFB4C6E7"/>
        <bgColor rgb="FFFFFFFF"/>
        <extLst>
          <ext uri="smNativeData">
            <pm:shade xmlns:pm="smNativeData" id="1717336270" type="1" fgLvl="100" fgClr="00B4C6E7" bgLvl="0" bgClr="00FFFFFF"/>
          </ext>
        </extLst>
      </patternFill>
    </fill>
    <fill>
      <patternFill patternType="solid">
        <fgColor rgb="FFB4C6E7"/>
        <bgColor rgb="FFFFFFFF"/>
        <extLst>
          <ext uri="smNativeData">
            <pm:shade xmlns:pm="smNativeData" id="1717336270" type="1" fgLvl="100" fgClr="00B4C6E7" bgLvl="0" bgClr="00FFFFFF"/>
          </ext>
        </extLst>
      </patternFill>
    </fill>
    <fill>
      <patternFill patternType="none"/>
    </fill>
    <fill>
      <patternFill patternType="solid">
        <fgColor rgb="FFB4C6E7"/>
        <bgColor rgb="FFFFFFFF"/>
        <extLst>
          <ext uri="smNativeData">
            <pm:shade xmlns:pm="smNativeData" id="1717336270" type="1" fgLvl="100" fgClr="00B4C6E7" bgLvl="0" bgClr="00000000"/>
          </ext>
        </extLst>
      </patternFill>
    </fill>
    <fill>
      <patternFill patternType="solid">
        <fgColor rgb="FFBDD7EE"/>
        <bgColor rgb="FFFFFFFF"/>
        <extLst>
          <ext uri="smNativeData">
            <pm:shade xmlns:pm="smNativeData" id="1717336270" type="1" fgLvl="100" fgClr="00BDD7EE" bgLvl="0" bgClr="00000000"/>
          </ext>
        </extLst>
      </patternFill>
    </fill>
    <fill>
      <patternFill patternType="solid">
        <fgColor rgb="FFFFFFFF"/>
        <bgColor rgb="FFFFFFFF"/>
        <extLst>
          <ext uri="smNativeData">
            <pm:shade xmlns:pm="smNativeData" id="1717336270" type="1" fgLvl="100" fgClr="00FFFFFF" bgLvl="0" bgClr="00000000"/>
          </ext>
        </extLst>
      </patternFill>
    </fill>
    <fill>
      <patternFill patternType="solid">
        <fgColor rgb="FFFFFFFF"/>
        <bgColor rgb="FFFFFFFF"/>
        <extLst>
          <ext uri="smNativeData">
            <pm:shade xmlns:pm="smNativeData" id="1717336270" type="1" fgLvl="100" fgClr="00FFFFFF" bgLvl="100" bgClr="00000000"/>
          </ext>
        </extLst>
      </patternFill>
    </fill>
  </fills>
  <borders count="8"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  <extLst>
        <ext uri="smNativeData">
          <pm:border xmlns:pm="smNativeData" id="1717336270"/>
        </ext>
      </extLst>
    </border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  <extLst>
        <ext uri="smNativeData">
          <pm:border xmlns:pm="smNativeData" id="1717336270"/>
        </ext>
      </extLs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extLst>
        <ext uri="smNativeData">
          <pm:border xmlns:pm="smNativeData" id="1717336270">
            <pm:line position="top" type="1" style="0" width="20" dist="20" width2="20" rgb="000000"/>
            <pm:line position="bottom" type="1" style="0" width="20" dist="20" width2="20" rgb="000000"/>
            <pm:line position="left" type="1" style="0" width="20" dist="20" width2="20" rgb="000000"/>
            <pm:line position="right" type="1" style="0" width="20" dist="20" width2="20" rgb="000000"/>
          </pm:border>
        </ext>
      </extLs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extLst>
        <ext uri="smNativeData">
          <pm:border xmlns:pm="smNativeData" id="1717336270">
            <pm:line position="top" type="1" style="0" width="20" dist="20" width2="20" rgb="000000"/>
            <pm:line position="bottom" type="1" style="0" width="20" dist="20" width2="20" rgb="000000"/>
            <pm:line position="left" type="1" style="0" width="20" dist="20" width2="20" rgb="000000"/>
            <pm:line position="right" type="1" style="0" width="20" dist="20" width2="20" rgb="000000"/>
          </pm:border>
        </ext>
      </extLs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extLst>
        <ext uri="smNativeData">
          <pm:border xmlns:pm="smNativeData" id="1717336270">
            <pm:line position="top" type="1" style="0" width="20" dist="20" width2="20" rgb="000000"/>
            <pm:line position="bottom" type="1" style="0" width="20" dist="20" width2="20" rgb="000000"/>
            <pm:line position="left" type="1" style="0" width="20" dist="20" width2="20" rgb="000000"/>
            <pm:line position="right" type="1" style="0" width="20" dist="20" width2="20" rgb="000000"/>
          </pm:border>
        </ext>
      </extLs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extLst>
        <ext uri="smNativeData">
          <pm:border xmlns:pm="smNativeData" id="1717336270">
            <pm:line position="top" type="1" style="0" width="20" dist="20" width2="20" rgb="000000"/>
            <pm:line position="bottom" type="1" style="0" width="20" dist="20" width2="20" rgb="000000"/>
            <pm:line position="left" type="1" style="0" width="20" dist="20" width2="20" rgb="000000"/>
            <pm:line position="right" type="1" style="0" width="20" dist="20" width2="20" rgb="000000"/>
          </pm:border>
        </ext>
      </extLs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extLst>
        <ext uri="smNativeData">
          <pm:border xmlns:pm="smNativeData" id="1717336270">
            <pm:line position="top" type="1" style="0" width="20" dist="20" width2="20" rgb="000000"/>
            <pm:line position="bottom" type="1" style="0" width="20" dist="20" width2="20" rgb="000000"/>
            <pm:line position="left" type="1" style="0" width="20" dist="20" width2="20" rgb="000000"/>
            <pm:line position="right" type="1" style="0" width="20" dist="20" width2="20" rgb="000000"/>
          </pm:border>
        </ext>
      </extLst>
    </border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  <extLst>
        <ext uri="smNativeData">
          <pm:border xmlns:pm="smNativeData" id="1717336270"/>
        </ext>
      </extLst>
    </border>
  </borders>
  <cellStyleXfs count="2">
    <xf numFmtId="0" fontId="0" fillId="0" borderId="0" applyNumberFormat="1" applyFont="1" applyFill="1" applyBorder="1" applyAlignment="1" applyProtection="1"/>
    <xf numFmtId="0" fontId="0" fillId="2" borderId="1" applyNumberFormat="0" applyFont="1" applyFill="1" applyBorder="0" applyAlignment="0" applyProtection="0"/>
  </cellStyleXfs>
  <cellXfs count="28">
    <xf numFmtId="0" fontId="0" fillId="0" borderId="0" xfId="0"/>
    <xf numFmtId="0" fontId="0" fillId="2" borderId="1" xfId="1"/>
    <xf numFmtId="0" fontId="1" fillId="0" borderId="0" xfId="0" applyFont="1"/>
    <xf numFmtId="0" fontId="1" fillId="3" borderId="2" xfId="1" applyFont="1" applyBorder="1"/>
    <xf numFmtId="0" fontId="2" fillId="0" borderId="3" xfId="0" applyFont="1" applyBorder="1" applyAlignment="1">
      <alignment wrapText="1"/>
    </xf>
    <xf numFmtId="0" fontId="3" fillId="0" borderId="3" xfId="0" applyFont="1" applyBorder="1" applyAlignment="1">
      <alignment wrapText="1"/>
    </xf>
    <xf numFmtId="0" fontId="3" fillId="0" borderId="3" xfId="0" applyFont="1" applyBorder="1"/>
    <xf numFmtId="2" fontId="3" fillId="0" borderId="3" xfId="0" applyNumberFormat="1" applyFont="1" applyBorder="1"/>
    <xf numFmtId="0" fontId="4" fillId="0" borderId="0" xfId="0" applyFont="1"/>
    <xf numFmtId="0" fontId="1" fillId="0" borderId="3" xfId="0" applyFont="1" applyBorder="1"/>
    <xf numFmtId="0" fontId="5" fillId="0" borderId="3" xfId="0" applyFont="1" applyBorder="1"/>
    <xf numFmtId="0" fontId="6" fillId="0" borderId="0" xfId="0" applyFont="1"/>
    <xf numFmtId="0" fontId="7" fillId="0" borderId="3" xfId="0" applyFont="1" applyBorder="1"/>
    <xf numFmtId="0" fontId="0" fillId="0" borderId="3" xfId="0" applyBorder="1"/>
    <xf numFmtId="14" fontId="5" fillId="0" borderId="3" xfId="0" applyNumberFormat="1" applyFont="1" applyBorder="1"/>
    <xf numFmtId="0" fontId="7" fillId="5" borderId="4" xfId="0" applyFont="1" applyFill="1" applyBorder="1" applyAlignment="1">
      <alignment horizontal="center" vertical="center" wrapText="1"/>
    </xf>
    <xf numFmtId="164" fontId="7" fillId="5" borderId="4" xfId="0" applyNumberFormat="1" applyFont="1" applyFill="1" applyBorder="1" applyAlignment="1">
      <alignment horizontal="center" vertical="center"/>
    </xf>
    <xf numFmtId="14" fontId="0" fillId="6" borderId="5" xfId="0" applyNumberFormat="1" applyFill="1" applyBorder="1" applyAlignment="1" applyProtection="1">
      <alignment horizontal="center" vertical="center"/>
      <protection locked="0" hidden="0"/>
    </xf>
    <xf numFmtId="165" fontId="0" fillId="6" borderId="5" xfId="0" applyNumberFormat="1" applyFill="1" applyBorder="1" applyAlignment="1" applyProtection="1">
      <alignment horizontal="right" vertical="center"/>
      <protection locked="0" hidden="0"/>
    </xf>
    <xf numFmtId="0" fontId="0" fillId="0" borderId="3" xfId="0" applyBorder="1" applyAlignment="1">
      <alignment horizontal="center"/>
    </xf>
    <xf numFmtId="165" fontId="0" fillId="7" borderId="6" xfId="0" applyNumberFormat="1" applyFill="1" applyBorder="1" applyAlignment="1" applyProtection="1">
      <alignment horizontal="right" vertical="center"/>
      <protection locked="0" hidden="0"/>
    </xf>
    <xf numFmtId="2" fontId="0" fillId="0" borderId="3" xfId="0" applyNumberFormat="1" applyBorder="1"/>
    <xf numFmtId="4" fontId="0" fillId="0" borderId="3" xfId="0" applyNumberFormat="1" applyBorder="1"/>
    <xf numFmtId="2" fontId="0" fillId="0" borderId="3" xfId="0" applyNumberFormat="1" applyBorder="1"/>
    <xf numFmtId="172" fontId="0" fillId="0" borderId="0" xfId="0" applyNumberFormat="1"/>
    <xf numFmtId="172" fontId="0" fillId="0" borderId="0" xfId="0" applyNumberFormat="1"/>
    <xf numFmtId="172" fontId="0" fillId="0" borderId="0" xfId="0" applyNumberFormat="1"/>
    <xf numFmtId="0" fontId="0" fillId="0" borderId="0" xfId="0" applyAlignment="1" quotePrefix="1">
      <alignment/>
    </xf>
  </cellXfs>
  <cellStyles count="2">
    <cellStyle name="Normal" xfId="0" builtinId="0" customBuiltin="1"/>
    <cellStyle name="40% - Accent5" xfId="1" builtinId="47" customBuiltin="1"/>
  </cellStyles>
  <tableStyles count="0"/>
  <extLst>
    <ext uri="smNativeData">
      <pm:charStyles xmlns:pm="smNativeData" id="1717336270" count="1">
        <pm:charStyle name="Normal" fontId="0" Id="1"/>
      </pm:charStyles>
      <pm:colors xmlns:pm="smNativeData" id="1717336270" count="2">
        <pm:color name="Farbe 24" rgb="B4C6E7"/>
        <pm:color name="Farbe 25" rgb="BDD7EE"/>
      </pm:colors>
    </ext>
  </extLst>
</styleSheet>
</file>

<file path=xl/_rels/workbook.xml.rels><?xml version="1.0" encoding="UTF-8" standalone="yes" 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EEECE1"/>
      </a:dk2>
      <a:lt2>
        <a:srgbClr val="1F497D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Arial"/>
        <a:ea typeface="SimSun"/>
        <a:cs typeface="Times New Roma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>
        <a:prstTxWarp prst="textNoShape">
          <a:avLst/>
        </a:prstTxWarp>
        <a:noAutofit/>
      </a:bodyPr>
      <a:lstStyle>
        <a:defPPr>
          <a:defRPr/>
        </a:defPPr>
      </a:lstStyle>
      <a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_rels/sheet5.xml.rels><?xml version="1.0" encoding="UTF-8" standalone="yes" 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E69"/>
  <sheetViews>
    <sheetView view="normal" topLeftCell="A49" workbookViewId="0">
      <selection activeCell="A72" sqref="A72"/>
    </sheetView>
  </sheetViews>
  <sheetFormatPr baseColWidth="10" defaultColWidth="10.675676" defaultRowHeight="13.45"/>
  <cols>
    <col min="1" max="1" width="72.441441" customWidth="1"/>
    <col min="2" max="2" width="12.216216" customWidth="1"/>
    <col min="3" max="3" width="16.441441" customWidth="1"/>
    <col min="4" max="5" width="16.558559" customWidth="1"/>
  </cols>
  <sheetData>
    <row r="1" spans="1:1">
      <c r="A1" s="8" t="s">
        <v>0</v>
      </c>
    </row>
    <row r="4" spans="1:5">
      <c r="A4" s="9" t="s">
        <v>1</v>
      </c>
      <c r="B4" s="9" t="s">
        <v>2</v>
      </c>
      <c r="C4" s="9" t="s">
        <v>3</v>
      </c>
      <c r="D4" s="9" t="s">
        <v>4</v>
      </c>
      <c r="E4" s="9" t="s">
        <v>4</v>
      </c>
    </row>
    <row r="5" spans="1:5">
      <c r="A5" s="10" t="s">
        <v>5</v>
      </c>
      <c r="B5" s="10" t="s">
        <v>6</v>
      </c>
      <c r="C5" s="10"/>
      <c r="D5" s="10"/>
      <c r="E5" s="10"/>
    </row>
    <row r="6" spans="1:5">
      <c r="A6" s="10" t="s">
        <v>7</v>
      </c>
      <c r="B6" s="10" t="s">
        <v>6</v>
      </c>
      <c r="C6" s="10"/>
      <c r="D6" s="10"/>
      <c r="E6" s="10"/>
    </row>
    <row r="7" spans="1:5">
      <c r="A7" s="10"/>
      <c r="B7" s="10"/>
      <c r="C7" s="10"/>
      <c r="D7" s="10"/>
      <c r="E7" s="10"/>
    </row>
    <row r="8" spans="1:5">
      <c r="A8" s="10" t="s">
        <v>8</v>
      </c>
      <c r="B8" s="10"/>
      <c r="C8" s="10"/>
      <c r="D8" s="10"/>
      <c r="E8" s="10"/>
    </row>
    <row r="9" spans="1:5">
      <c r="A9" s="10" t="s">
        <v>9</v>
      </c>
      <c r="B9" s="10"/>
      <c r="C9" s="14" t="n">
        <v>45436</v>
      </c>
      <c r="D9" s="10"/>
      <c r="E9" s="10"/>
    </row>
    <row r="10" spans="1:5">
      <c r="A10" s="10"/>
      <c r="B10" s="10"/>
      <c r="C10" s="10"/>
      <c r="D10" s="10"/>
      <c r="E10" s="10"/>
    </row>
    <row r="11" spans="1:5">
      <c r="A11" s="10"/>
      <c r="B11" s="10"/>
      <c r="C11" s="10"/>
      <c r="D11" s="10"/>
      <c r="E11" s="10"/>
    </row>
    <row r="12" spans="1:5">
      <c r="A12" s="10" t="s">
        <v>10</v>
      </c>
      <c r="B12" s="10" t="s">
        <v>11</v>
      </c>
      <c r="C12" s="10"/>
      <c r="D12" s="10"/>
      <c r="E12" s="10"/>
    </row>
    <row r="13" spans="1:5">
      <c r="A13" s="10" t="s">
        <v>12</v>
      </c>
      <c r="B13" s="10" t="s">
        <v>6</v>
      </c>
      <c r="C13" s="10"/>
      <c r="D13" s="10"/>
      <c r="E13" s="10"/>
    </row>
    <row r="14" spans="1:5">
      <c r="A14" s="10" t="s">
        <v>13</v>
      </c>
      <c r="B14" s="10" t="s">
        <v>6</v>
      </c>
      <c r="C14" s="10"/>
      <c r="D14" s="10"/>
      <c r="E14" s="10"/>
    </row>
    <row r="15" spans="1:5">
      <c r="A15" s="10" t="s">
        <v>14</v>
      </c>
      <c r="B15" s="10" t="s">
        <v>11</v>
      </c>
      <c r="C15" s="10"/>
      <c r="D15" s="10"/>
      <c r="E15" s="10"/>
    </row>
    <row r="16" spans="1:5">
      <c r="A16" s="10"/>
      <c r="B16" s="10"/>
      <c r="C16" s="10"/>
      <c r="D16" s="10"/>
      <c r="E16" s="10"/>
    </row>
    <row r="17" spans="1:5">
      <c r="A17" s="10" t="s">
        <v>15</v>
      </c>
      <c r="B17" s="10"/>
      <c r="C17" s="10"/>
      <c r="D17" s="10"/>
      <c r="E17" s="10"/>
    </row>
    <row r="18" spans="1:5">
      <c r="A18" s="10"/>
      <c r="B18" s="10"/>
      <c r="C18" s="10"/>
      <c r="D18" s="10"/>
      <c r="E18" s="10"/>
    </row>
    <row r="19" spans="1:5">
      <c r="A19" s="10"/>
      <c r="B19" s="10"/>
      <c r="C19" s="10"/>
      <c r="D19" s="10"/>
      <c r="E19" s="10"/>
    </row>
    <row r="20" spans="1:5">
      <c r="A20" s="10"/>
      <c r="B20" s="10"/>
      <c r="C20" s="10"/>
      <c r="D20" s="10"/>
      <c r="E20" s="10"/>
    </row>
    <row r="21" spans="1:5">
      <c r="A21" s="10" t="s">
        <v>16</v>
      </c>
      <c r="B21" s="10"/>
      <c r="C21" s="10"/>
      <c r="D21" s="10"/>
      <c r="E21" s="10"/>
    </row>
    <row r="22" spans="1:5">
      <c r="A22" s="10" t="s">
        <v>17</v>
      </c>
      <c r="B22" s="10"/>
      <c r="C22" s="10"/>
      <c r="D22" s="10"/>
      <c r="E22" s="10"/>
    </row>
    <row r="23" spans="1:5">
      <c r="A23" s="10" t="s">
        <v>18</v>
      </c>
      <c r="B23" s="10"/>
      <c r="C23" s="10"/>
      <c r="D23" s="10"/>
      <c r="E23" s="10"/>
    </row>
    <row r="24" spans="1:5">
      <c r="A24" s="10" t="s">
        <v>19</v>
      </c>
      <c r="B24" s="10"/>
      <c r="C24" s="10"/>
      <c r="D24" s="10"/>
      <c r="E24" s="10"/>
    </row>
    <row r="25" spans="1:5">
      <c r="A25" s="10" t="s">
        <v>20</v>
      </c>
      <c r="B25" s="10"/>
      <c r="C25" s="10"/>
      <c r="D25" s="10"/>
      <c r="E25" s="10"/>
    </row>
    <row r="26" spans="1:5">
      <c r="A26" s="10" t="s">
        <v>21</v>
      </c>
      <c r="B26" s="10"/>
      <c r="C26" s="10"/>
      <c r="D26" s="10"/>
      <c r="E26" s="10"/>
    </row>
    <row r="27" spans="1:5">
      <c r="A27" s="10" t="s">
        <v>22</v>
      </c>
      <c r="B27" s="10"/>
      <c r="C27" s="10"/>
      <c r="D27" s="10"/>
      <c r="E27" s="10"/>
    </row>
    <row r="28" spans="1:5">
      <c r="A28" s="10" t="s">
        <v>23</v>
      </c>
      <c r="B28" s="10"/>
      <c r="C28" s="10"/>
      <c r="D28" s="10"/>
      <c r="E28" s="10"/>
    </row>
    <row r="29" spans="1:5">
      <c r="A29" s="10" t="s">
        <v>24</v>
      </c>
      <c r="B29" s="10"/>
      <c r="C29" s="10"/>
      <c r="D29" s="10"/>
      <c r="E29" s="10"/>
    </row>
    <row r="30" spans="1:5">
      <c r="A30" s="10" t="s">
        <v>25</v>
      </c>
      <c r="B30" s="10"/>
      <c r="C30" s="10"/>
      <c r="D30" s="10"/>
      <c r="E30" s="10"/>
    </row>
    <row r="31" spans="1:5">
      <c r="A31" s="10" t="s">
        <v>26</v>
      </c>
      <c r="B31" s="10"/>
      <c r="C31" s="10"/>
      <c r="D31" s="10"/>
      <c r="E31" s="10"/>
    </row>
    <row r="32" spans="1:5">
      <c r="A32" s="10" t="s">
        <v>27</v>
      </c>
      <c r="B32" s="10"/>
      <c r="C32" s="10"/>
      <c r="D32" s="10"/>
      <c r="E32" s="10"/>
    </row>
    <row r="33" spans="1:5">
      <c r="A33" s="10" t="s">
        <v>28</v>
      </c>
      <c r="B33" s="10"/>
      <c r="C33" s="10"/>
      <c r="D33" s="10"/>
      <c r="E33" s="10"/>
    </row>
    <row r="34" spans="1:5">
      <c r="A34" s="10" t="s">
        <v>29</v>
      </c>
      <c r="B34" s="10"/>
      <c r="C34" s="10"/>
      <c r="D34" s="10"/>
      <c r="E34" s="10"/>
    </row>
    <row r="35" spans="1:5">
      <c r="A35" s="10"/>
      <c r="B35" s="10"/>
      <c r="C35" s="10"/>
      <c r="D35" s="10"/>
      <c r="E35" s="10"/>
    </row>
    <row r="36" spans="1:5">
      <c r="A36" s="10"/>
      <c r="B36" s="10"/>
      <c r="C36" s="10"/>
      <c r="D36" s="10"/>
      <c r="E36" s="10"/>
    </row>
    <row r="37" spans="1:5">
      <c r="A37" s="10" t="s">
        <v>30</v>
      </c>
      <c r="B37" s="10" t="s">
        <v>6</v>
      </c>
      <c r="C37" s="10"/>
      <c r="D37" s="10"/>
      <c r="E37" s="10"/>
    </row>
    <row r="38" spans="1:5">
      <c r="A38" s="10" t="s">
        <v>31</v>
      </c>
      <c r="B38" s="10" t="s">
        <v>6</v>
      </c>
      <c r="C38" s="10"/>
      <c r="D38" s="10"/>
      <c r="E38" s="10"/>
    </row>
    <row r="39" spans="1:5">
      <c r="A39" s="10"/>
      <c r="B39" s="10"/>
      <c r="C39" s="10"/>
      <c r="D39" s="10"/>
      <c r="E39" s="10"/>
    </row>
    <row r="40" spans="1:5">
      <c r="A40" s="10" t="s">
        <v>32</v>
      </c>
      <c r="B40" s="10"/>
      <c r="C40" s="10"/>
      <c r="D40" s="10"/>
      <c r="E40" s="10"/>
    </row>
    <row r="41" spans="1:5">
      <c r="A41" s="10"/>
      <c r="B41" s="10"/>
      <c r="C41" s="10"/>
      <c r="D41" s="10"/>
      <c r="E41" s="10"/>
    </row>
    <row r="42" spans="1:5">
      <c r="A42" s="10" t="s">
        <v>33</v>
      </c>
      <c r="B42" s="10"/>
      <c r="C42" s="10"/>
      <c r="D42" s="10"/>
      <c r="E42" s="10"/>
    </row>
    <row r="43" spans="1:5">
      <c r="A43" s="10"/>
      <c r="B43" s="10"/>
      <c r="C43" s="10"/>
      <c r="D43" s="10"/>
      <c r="E43" s="10"/>
    </row>
    <row r="44" spans="1:5">
      <c r="A44" s="10"/>
      <c r="B44" s="10"/>
      <c r="C44" s="10"/>
      <c r="D44" s="10"/>
      <c r="E44" s="10"/>
    </row>
    <row r="45" spans="1:5">
      <c r="A45" s="10"/>
      <c r="B45" s="10"/>
      <c r="C45" s="10"/>
      <c r="D45" s="10"/>
      <c r="E45" s="10"/>
    </row>
    <row r="46" spans="1:5">
      <c r="A46" s="10"/>
      <c r="B46" s="10"/>
      <c r="C46" s="10"/>
      <c r="D46" s="10"/>
      <c r="E46" s="10"/>
    </row>
    <row r="47" spans="1:5">
      <c r="A47" s="10" t="s">
        <v>34</v>
      </c>
      <c r="B47" s="10"/>
      <c r="C47" s="10"/>
      <c r="D47" s="10"/>
      <c r="E47" s="10"/>
    </row>
    <row r="48" spans="1:5">
      <c r="A48" s="10"/>
      <c r="B48" s="10"/>
      <c r="C48" s="10"/>
      <c r="D48" s="10"/>
      <c r="E48" s="10"/>
    </row>
    <row r="49" spans="1:5">
      <c r="A49" s="10"/>
      <c r="B49" s="10"/>
      <c r="C49" s="10"/>
      <c r="D49" s="10"/>
      <c r="E49" s="10"/>
    </row>
    <row r="50" spans="1:5">
      <c r="A50" s="10"/>
      <c r="B50" s="10"/>
      <c r="C50" s="10"/>
      <c r="D50" s="10"/>
      <c r="E50" s="10"/>
    </row>
    <row r="51" spans="1:5">
      <c r="A51" s="10"/>
      <c r="B51" s="10"/>
      <c r="C51" s="10"/>
      <c r="D51" s="10"/>
      <c r="E51" s="10"/>
    </row>
    <row r="52" spans="1:5">
      <c r="A52" s="10" t="s">
        <v>35</v>
      </c>
      <c r="B52" s="10"/>
      <c r="C52" s="10"/>
      <c r="D52" s="10"/>
      <c r="E52" s="10"/>
    </row>
    <row r="53" spans="1:5">
      <c r="A53" s="10" t="s">
        <v>36</v>
      </c>
      <c r="B53" s="10"/>
      <c r="C53" s="10"/>
      <c r="D53" s="10"/>
      <c r="E53" s="10"/>
    </row>
    <row r="54" spans="1:5">
      <c r="A54" s="10"/>
      <c r="B54" s="10"/>
      <c r="C54" s="10"/>
      <c r="D54" s="10"/>
      <c r="E54" s="10"/>
    </row>
    <row r="55" spans="1:5">
      <c r="A55" s="10" t="s">
        <v>37</v>
      </c>
      <c r="B55" s="10"/>
      <c r="C55" s="10"/>
      <c r="D55" s="10"/>
      <c r="E55" s="10"/>
    </row>
    <row r="56" spans="1:5">
      <c r="A56" s="10" t="s">
        <v>38</v>
      </c>
      <c r="B56" s="10"/>
      <c r="C56" s="10"/>
      <c r="D56" s="10"/>
      <c r="E56" s="10"/>
    </row>
    <row r="57" spans="1:5">
      <c r="A57" s="10"/>
      <c r="B57" s="10"/>
      <c r="C57" s="10"/>
      <c r="D57" s="10"/>
      <c r="E57" s="10"/>
    </row>
    <row r="58" spans="1:5">
      <c r="A58" s="10"/>
      <c r="B58" s="10"/>
      <c r="C58" s="10"/>
      <c r="D58" s="10"/>
      <c r="E58" s="10"/>
    </row>
    <row r="59" spans="1:5">
      <c r="A59" s="10" t="s">
        <v>39</v>
      </c>
      <c r="B59" s="10"/>
      <c r="C59" s="10"/>
      <c r="D59" s="10"/>
      <c r="E59" s="10"/>
    </row>
    <row r="60" spans="1:5">
      <c r="A60" s="10" t="s">
        <v>40</v>
      </c>
      <c r="B60" s="10"/>
      <c r="C60" s="10"/>
      <c r="D60" s="10"/>
      <c r="E60" s="10"/>
    </row>
    <row r="61" spans="1:5">
      <c r="A61" s="10"/>
      <c r="B61" s="10"/>
      <c r="C61" s="10"/>
      <c r="D61" s="10"/>
      <c r="E61" s="10"/>
    </row>
    <row r="62" spans="1:5">
      <c r="A62" s="10" t="s">
        <v>41</v>
      </c>
      <c r="B62" s="10"/>
      <c r="C62" s="10"/>
      <c r="D62" s="10"/>
      <c r="E62" s="10"/>
    </row>
    <row r="63" spans="1:5">
      <c r="A63" s="10" t="s">
        <v>42</v>
      </c>
      <c r="B63" s="10"/>
      <c r="C63" s="10"/>
      <c r="D63" s="10"/>
      <c r="E63" s="10"/>
    </row>
    <row r="64" spans="1:5">
      <c r="A64" s="10" t="s">
        <v>43</v>
      </c>
      <c r="B64" s="10"/>
      <c r="C64" s="10"/>
      <c r="D64" s="10"/>
      <c r="E64" s="10"/>
    </row>
    <row r="65" spans="1:5">
      <c r="A65" s="10"/>
      <c r="B65" s="10"/>
      <c r="C65" s="10"/>
      <c r="D65" s="10"/>
      <c r="E65" s="10"/>
    </row>
    <row r="66" spans="1:5">
      <c r="A66" s="10"/>
      <c r="B66" s="10"/>
      <c r="C66" s="10"/>
      <c r="D66" s="10"/>
      <c r="E66" s="10"/>
    </row>
    <row r="67" spans="1:5">
      <c r="A67" s="10"/>
      <c r="B67" s="10"/>
      <c r="C67" s="10"/>
      <c r="D67" s="10"/>
      <c r="E67" s="10"/>
    </row>
    <row r="68" spans="1:5">
      <c r="A68" s="10"/>
      <c r="B68" s="10"/>
      <c r="C68" s="10"/>
      <c r="D68" s="10"/>
      <c r="E68" s="10"/>
    </row>
    <row r="69" spans="1:5">
      <c r="A69" s="10"/>
      <c r="B69" s="10"/>
      <c r="C69" s="10"/>
      <c r="D69" s="10"/>
      <c r="E69" s="10"/>
    </row>
  </sheetData>
  <printOptions>
    <extLst>
      <ext uri="smNativeData">
        <pm:pageFlags xmlns:pm="smNativeData" id="1717336270" printRowHead="0" printColHead="0" printHeadLine="0" printFootLine="0" autoHeightHeader="0" autoHeightFooter="0" fitToPageBoth="0"/>
      </ext>
    </extLst>
  </printOptions>
  <pageMargins left="0.700000" right="0.700000" top="0.787500" bottom="0.787500" header="0.300000" footer="0.300000"/>
  <pageSetup paperSize="9" fitToWidth="0" fitToHeight="1"/>
  <headerFooter>
    <extLst>
      <ext uri="smNativeData">
        <pm:header xmlns:pm="smNativeData" id="1717336270" l="56" r="56" t="56" b="56" borderId="0" fillId="0" vertical="0"/>
        <pm:footer xmlns:pm="smNativeData" id="1717336270" l="56" r="56" t="56" b="56" borderId="0" fillId="0" vertical="2"/>
        <pm:paperBin xmlns:pm="smNativeData" id="1717336270" Id="0" type="0" value="0"/>
        <pm:paperBin xmlns:pm="smNativeData" id="1717336270" Id="1" type="0" value="0"/>
      </ext>
    </extLst>
  </headerFooter>
  <extLst>
    <ext uri="smNativeData">
      <pm:sheetPrefs xmlns:pm="smNativeData" day="1717336270" outlineProtect="1" showHorizontalRuler="1" showVerticalRuler="1" showAltShade="0">
        <pm:shade id="0" type="0" fgLvl="100" fgClr="000000" bgLvl="100" bgClr="FFFFFF"/>
        <pm:shade id="1" type="0" fgLvl="100" fgClr="000000" bgLvl="100" bgClr="FFFFFF"/>
      </pm:sheetPref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2:C11"/>
  <sheetViews>
    <sheetView view="normal" workbookViewId="0">
      <selection activeCell="C9" sqref="C9"/>
    </sheetView>
  </sheetViews>
  <sheetFormatPr baseColWidth="10" defaultColWidth="10.675676" defaultRowHeight="13.45"/>
  <cols>
    <col min="1" max="1" width="23.774775" customWidth="1"/>
    <col min="2" max="2" width="19.216216" customWidth="1"/>
    <col min="3" max="3" width="17.666667" customWidth="1"/>
  </cols>
  <sheetData>
    <row r="2" spans="1:1">
      <c r="A2" t="s">
        <v>44</v>
      </c>
    </row>
    <row r="4" spans="1:3">
      <c r="A4" t="s">
        <v>45</v>
      </c>
      <c r="B4" t="s">
        <v>46</v>
      </c>
      <c r="C4" s="27" t="s">
        <v>47</v>
      </c>
    </row>
    <row r="5" spans="2:3">
      <c r="B5" t="s">
        <v>48</v>
      </c>
      <c r="C5" s="27" t="s">
        <v>49</v>
      </c>
    </row>
    <row r="6" spans="1:3">
      <c r="A6" t="s">
        <v>50</v>
      </c>
      <c r="B6" t="s">
        <v>51</v>
      </c>
      <c r="C6" s="27" t="s">
        <v>52</v>
      </c>
    </row>
    <row r="8" spans="1:3">
      <c r="A8" t="s">
        <v>53</v>
      </c>
      <c r="B8" t="s">
        <v>54</v>
      </c>
      <c r="C8" s="27" t="s">
        <v>55</v>
      </c>
    </row>
    <row r="9" spans="1:2">
      <c r="A9" t="s">
        <v>56</v>
      </c>
      <c r="B9" t="s">
        <v>57</v>
      </c>
    </row>
    <row r="10" spans="1:1">
      <c r="A10" t="s">
        <v>58</v>
      </c>
    </row>
    <row r="11" spans="1:3">
      <c r="A11" t="s">
        <v>59</v>
      </c>
      <c r="B11" t="s">
        <v>60</v>
      </c>
      <c r="C11" s="27" t="s">
        <v>61</v>
      </c>
    </row>
  </sheetData>
  <printOptions>
    <extLst>
      <ext uri="smNativeData">
        <pm:pageFlags xmlns:pm="smNativeData" id="1717336270" printRowHead="0" printColHead="0" printHeadLine="0" printFootLine="0" autoHeightHeader="0" autoHeightFooter="0" fitToPageBoth="0"/>
      </ext>
    </extLst>
  </printOptions>
  <pageMargins left="0.700000" right="0.700000" top="0.787500" bottom="0.787500" header="0.300000" footer="0.300000"/>
  <pageSetup paperSize="9" fitToWidth="0" fitToHeight="1" pageOrder="overThenDown"/>
  <headerFooter>
    <extLst>
      <ext uri="smNativeData">
        <pm:header xmlns:pm="smNativeData" id="1717336270" l="56" r="56" t="56" b="56" borderId="0" fillId="0" vertical="0"/>
        <pm:footer xmlns:pm="smNativeData" id="1717336270" l="56" r="56" t="56" b="56" borderId="0" fillId="0" vertical="2"/>
        <pm:paperBin xmlns:pm="smNativeData" id="1717336270" Id="0" type="0" value="0"/>
        <pm:paperBin xmlns:pm="smNativeData" id="1717336270" Id="1" type="0" value="0"/>
      </ext>
    </extLst>
  </headerFooter>
  <extLst>
    <ext uri="smNativeData">
      <pm:sheetPrefs xmlns:pm="smNativeData" day="1717336270" outlineProtect="1" showHorizontalRuler="1" showVerticalRuler="1" showAltShade="0">
        <pm:shade id="0" type="0" fgLvl="100" fgClr="000000" bgLvl="100" bgClr="FFFFFF"/>
        <pm:shade id="1" type="0" fgLvl="100" fgClr="000000" bgLvl="100" bgClr="FFFFFF"/>
      </pm:sheetPref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J155"/>
  <sheetViews>
    <sheetView view="normal" topLeftCell="A4" workbookViewId="0">
      <selection activeCell="B21" sqref="B21"/>
    </sheetView>
  </sheetViews>
  <sheetFormatPr baseColWidth="10" defaultColWidth="10.675676" defaultRowHeight="13.45"/>
  <cols>
    <col min="1" max="1" width="17.333333" customWidth="1"/>
    <col min="2" max="2" width="24.108108" customWidth="1"/>
    <col min="3" max="3" width="29.783784" customWidth="1"/>
    <col min="4" max="4" width="4.909910" customWidth="1"/>
    <col min="6" max="7" width="16.666667" customWidth="1"/>
    <col min="8" max="8" width="18.558559" customWidth="1"/>
    <col min="9" max="9" width="11.216216" customWidth="1"/>
    <col min="10" max="10" width="15.000000" customWidth="1"/>
  </cols>
  <sheetData>
    <row r="1" spans="1:1">
      <c r="A1" s="11" t="s">
        <v>62</v>
      </c>
    </row>
    <row r="4" spans="1:10">
      <c r="A4" s="12" t="s">
        <v>63</v>
      </c>
      <c r="B4" s="12" t="s">
        <v>64</v>
      </c>
      <c r="C4" s="12" t="s">
        <v>1</v>
      </c>
      <c r="D4" s="12" t="s">
        <v>65</v>
      </c>
      <c r="E4" s="12" t="s">
        <v>66</v>
      </c>
      <c r="F4" s="12" t="s">
        <v>67</v>
      </c>
      <c r="G4" s="12" t="s">
        <v>68</v>
      </c>
      <c r="H4" s="12" t="s">
        <v>69</v>
      </c>
      <c r="I4" t="s">
        <v>70</v>
      </c>
      <c r="J4" t="s">
        <v>71</v>
      </c>
    </row>
    <row r="5" spans="1:8">
      <c r="A5" s="13"/>
      <c r="B5" s="13"/>
      <c r="C5" s="13" t="s">
        <v>72</v>
      </c>
      <c r="D5" s="13"/>
      <c r="E5" s="13"/>
      <c r="F5" s="13">
        <f>D5*E5</f>
        <v>0</v>
      </c>
      <c r="G5" s="13">
        <f>E5*F5</f>
        <v>0</v>
      </c>
      <c r="H5" s="13">
        <f>F5*G5</f>
        <v>0</v>
      </c>
    </row>
    <row r="6" spans="1:8">
      <c r="A6" s="13"/>
      <c r="B6" s="13" t="s">
        <v>73</v>
      </c>
      <c r="C6" s="13" t="s">
        <v>74</v>
      </c>
      <c r="D6" s="13"/>
      <c r="E6" s="23"/>
      <c r="F6" s="23">
        <f>D6*E6</f>
        <v>0</v>
      </c>
      <c r="G6" s="23">
        <f>E6*F6</f>
        <v>0</v>
      </c>
      <c r="H6" s="21" t="n">
        <v>365</v>
      </c>
    </row>
    <row r="7" spans="1:8">
      <c r="A7" s="13" t="s">
        <v>75</v>
      </c>
      <c r="B7" s="13"/>
      <c r="C7" s="13" t="s">
        <v>76</v>
      </c>
      <c r="D7" s="13" t="n">
        <v>1</v>
      </c>
      <c r="E7" s="22" t="n">
        <v>14284</v>
      </c>
      <c r="F7" s="22">
        <f>D7*E7</f>
        <v>14284</v>
      </c>
      <c r="G7" s="22">
        <f>F7*0.2</f>
        <v>2856.80000000000018</v>
      </c>
      <c r="H7" s="22">
        <f>F7+G7</f>
        <v>17140.7999999999993</v>
      </c>
    </row>
    <row r="8" spans="1:9">
      <c r="A8" s="13"/>
      <c r="B8" s="13" t="s">
        <v>77</v>
      </c>
      <c r="C8" s="13" t="s">
        <v>78</v>
      </c>
      <c r="D8" s="13"/>
      <c r="E8" s="23"/>
      <c r="F8" s="22">
        <f>D8*E8</f>
        <v>0</v>
      </c>
      <c r="G8" s="23">
        <f>F8*0.2</f>
        <v>0</v>
      </c>
      <c r="H8" s="21" t="n">
        <v>1419</v>
      </c>
      <c r="I8" s="26" t="n">
        <v>45445</v>
      </c>
    </row>
    <row r="9" spans="1:8">
      <c r="A9" s="13"/>
      <c r="B9" s="13"/>
      <c r="C9" s="13"/>
      <c r="D9" s="13"/>
      <c r="E9" s="23"/>
      <c r="F9" s="22">
        <f>D9*E9</f>
        <v>0</v>
      </c>
      <c r="G9" s="23">
        <f>F9*0.2</f>
        <v>0</v>
      </c>
      <c r="H9" s="23">
        <f>F9+G9</f>
        <v>0</v>
      </c>
    </row>
    <row r="10" spans="1:8">
      <c r="A10" s="13"/>
      <c r="B10" s="13"/>
      <c r="C10" s="13"/>
      <c r="D10" s="13"/>
      <c r="E10" s="23"/>
      <c r="F10" s="22">
        <f>D10*E10</f>
        <v>0</v>
      </c>
      <c r="G10" s="23">
        <f>F10*0.2</f>
        <v>0</v>
      </c>
      <c r="H10" s="23">
        <f>F10+G10</f>
        <v>0</v>
      </c>
    </row>
    <row r="11" spans="1:8">
      <c r="A11" s="13"/>
      <c r="B11" s="13"/>
      <c r="C11" s="13"/>
      <c r="D11" s="13"/>
      <c r="E11" s="23"/>
      <c r="F11" s="22">
        <f>D11*E11</f>
        <v>0</v>
      </c>
      <c r="G11" s="23">
        <f>F11*0.2</f>
        <v>0</v>
      </c>
      <c r="H11" s="23">
        <f>F11+G11</f>
        <v>0</v>
      </c>
    </row>
    <row r="12" spans="1:8">
      <c r="A12" s="13"/>
      <c r="B12" s="13"/>
      <c r="C12" s="13"/>
      <c r="D12" s="13"/>
      <c r="E12" s="23"/>
      <c r="F12" s="22">
        <f>D12*E12</f>
        <v>0</v>
      </c>
      <c r="G12" s="23">
        <f>F12*0.2</f>
        <v>0</v>
      </c>
      <c r="H12" s="23">
        <f>F12+G12</f>
        <v>0</v>
      </c>
    </row>
    <row r="13" spans="1:8">
      <c r="A13" s="13" t="s">
        <v>79</v>
      </c>
      <c r="B13" s="13"/>
      <c r="C13" s="13" t="s">
        <v>80</v>
      </c>
      <c r="D13" s="13"/>
      <c r="E13" s="23"/>
      <c r="F13" s="22">
        <f>D13*E13</f>
        <v>0</v>
      </c>
      <c r="G13" s="23">
        <f>F13*0.2</f>
        <v>0</v>
      </c>
      <c r="H13" s="23">
        <f>F13+G13</f>
        <v>0</v>
      </c>
    </row>
    <row r="14" spans="1:8">
      <c r="A14" s="13" t="s">
        <v>79</v>
      </c>
      <c r="B14" s="13"/>
      <c r="C14" s="13" t="s">
        <v>81</v>
      </c>
      <c r="D14" s="13"/>
      <c r="E14" s="23"/>
      <c r="F14" s="22">
        <f>D14*E14</f>
        <v>0</v>
      </c>
      <c r="G14" s="23">
        <f>F14*0.2</f>
        <v>0</v>
      </c>
      <c r="H14" s="23">
        <f>F14+G14</f>
        <v>0</v>
      </c>
    </row>
    <row r="15" spans="1:8">
      <c r="A15" s="13" t="s">
        <v>79</v>
      </c>
      <c r="B15" s="13"/>
      <c r="C15" s="13" t="s">
        <v>82</v>
      </c>
      <c r="D15" s="13"/>
      <c r="E15" s="23"/>
      <c r="F15" s="22">
        <f>D15*E15</f>
        <v>0</v>
      </c>
      <c r="G15" s="23">
        <f>F15*0.2</f>
        <v>0</v>
      </c>
      <c r="H15" s="23">
        <f>F15+G15</f>
        <v>0</v>
      </c>
    </row>
    <row r="16" spans="1:8">
      <c r="A16" s="13" t="s">
        <v>79</v>
      </c>
      <c r="B16" s="13"/>
      <c r="C16" s="13" t="s">
        <v>83</v>
      </c>
      <c r="D16" s="13"/>
      <c r="E16" s="23"/>
      <c r="F16" s="22">
        <f>D16*E16</f>
        <v>0</v>
      </c>
      <c r="G16" s="23">
        <f>F16*0.2</f>
        <v>0</v>
      </c>
      <c r="H16" s="23">
        <f>F16+G16</f>
        <v>0</v>
      </c>
    </row>
    <row r="17" spans="1:8">
      <c r="A17" s="13"/>
      <c r="B17" s="13"/>
      <c r="C17" s="13"/>
      <c r="D17" s="13"/>
      <c r="E17" s="23"/>
      <c r="F17" s="22">
        <f>D17*E17</f>
        <v>0</v>
      </c>
      <c r="G17" s="23">
        <f>F17*0.2</f>
        <v>0</v>
      </c>
      <c r="H17" s="23">
        <f>F17+G17</f>
        <v>0</v>
      </c>
    </row>
    <row r="18" spans="1:8">
      <c r="A18" s="13"/>
      <c r="B18" s="13"/>
      <c r="C18" s="13" t="s">
        <v>84</v>
      </c>
      <c r="D18" s="13"/>
      <c r="E18" s="23"/>
      <c r="F18" s="22">
        <f>D18*E18</f>
        <v>0</v>
      </c>
      <c r="G18" s="23">
        <f>F18*0.2</f>
        <v>0</v>
      </c>
      <c r="H18" s="23">
        <f>F18+G18</f>
        <v>0</v>
      </c>
    </row>
    <row r="19" spans="1:8">
      <c r="A19" s="13"/>
      <c r="B19" s="13"/>
      <c r="C19" s="13"/>
      <c r="D19" s="13"/>
      <c r="E19" s="23"/>
      <c r="F19" s="22">
        <f>D19*E19</f>
        <v>0</v>
      </c>
      <c r="G19" s="23">
        <f>F19*0.2</f>
        <v>0</v>
      </c>
      <c r="H19" s="23">
        <f>F19+G19</f>
        <v>0</v>
      </c>
    </row>
    <row r="20" spans="1:8">
      <c r="A20" s="13"/>
      <c r="B20" s="13"/>
      <c r="C20" s="13"/>
      <c r="D20" s="13"/>
      <c r="E20" s="23"/>
      <c r="F20" s="22">
        <f>D20*E20</f>
        <v>0</v>
      </c>
      <c r="G20" s="23">
        <f>F20*0.2</f>
        <v>0</v>
      </c>
      <c r="H20" s="23">
        <f>F20+G20</f>
        <v>0</v>
      </c>
    </row>
    <row r="21" spans="1:8">
      <c r="A21" s="13"/>
      <c r="B21" s="13"/>
      <c r="C21" s="13" t="s">
        <v>85</v>
      </c>
      <c r="D21" s="13" t="n">
        <v>1</v>
      </c>
      <c r="E21" s="23"/>
      <c r="F21" s="22">
        <f>D21*E21</f>
        <v>0</v>
      </c>
      <c r="G21" s="23">
        <f>F21*0.2</f>
        <v>0</v>
      </c>
      <c r="H21" s="23">
        <f>F21+G21</f>
        <v>0</v>
      </c>
    </row>
    <row r="22" spans="1:8">
      <c r="A22" s="13"/>
      <c r="B22" s="13"/>
      <c r="C22" s="13" t="s">
        <v>86</v>
      </c>
      <c r="D22" s="13" t="n">
        <v>1</v>
      </c>
      <c r="E22" s="23"/>
      <c r="F22" s="22">
        <f>D22*E22</f>
        <v>0</v>
      </c>
      <c r="G22" s="23">
        <f>F22*0.2</f>
        <v>0</v>
      </c>
      <c r="H22" s="23">
        <f>F22+G22</f>
        <v>0</v>
      </c>
    </row>
    <row r="23" spans="1:8">
      <c r="A23" s="13"/>
      <c r="B23" s="13"/>
      <c r="C23" s="13" t="s">
        <v>87</v>
      </c>
      <c r="D23" s="13" t="n">
        <v>1</v>
      </c>
      <c r="E23" s="23"/>
      <c r="F23" s="22">
        <f>D23*E23</f>
        <v>0</v>
      </c>
      <c r="G23" s="23">
        <f>F23*0.2</f>
        <v>0</v>
      </c>
      <c r="H23" s="23">
        <f>F23+G23</f>
        <v>0</v>
      </c>
    </row>
    <row r="24" spans="1:8">
      <c r="A24" s="13"/>
      <c r="B24" s="13"/>
      <c r="C24" s="13" t="s">
        <v>88</v>
      </c>
      <c r="D24" s="13" t="n">
        <v>1</v>
      </c>
      <c r="E24" s="23"/>
      <c r="F24" s="22">
        <f>D24*E24</f>
        <v>0</v>
      </c>
      <c r="G24" s="23">
        <f>F24*0.2</f>
        <v>0</v>
      </c>
      <c r="H24" s="23">
        <f>F24+G24</f>
        <v>0</v>
      </c>
    </row>
    <row r="25" spans="1:8">
      <c r="A25" s="13"/>
      <c r="B25" s="13"/>
      <c r="C25" s="13" t="s">
        <v>89</v>
      </c>
      <c r="D25" s="13" t="n">
        <v>1</v>
      </c>
      <c r="E25" s="23"/>
      <c r="F25" s="22">
        <f>D25*E25</f>
        <v>0</v>
      </c>
      <c r="G25" s="23">
        <f>F25*0.2</f>
        <v>0</v>
      </c>
      <c r="H25" s="23">
        <f>F25+G25</f>
        <v>0</v>
      </c>
    </row>
    <row r="26" spans="1:8">
      <c r="A26" s="13"/>
      <c r="B26" s="13"/>
      <c r="C26" s="13" t="s">
        <v>90</v>
      </c>
      <c r="D26" s="13" t="n">
        <v>1</v>
      </c>
      <c r="E26" s="23"/>
      <c r="F26" s="22">
        <f>D26*E26</f>
        <v>0</v>
      </c>
      <c r="G26" s="23">
        <f>F26*0.2</f>
        <v>0</v>
      </c>
      <c r="H26" s="23">
        <f>F26+G26</f>
        <v>0</v>
      </c>
    </row>
    <row r="27" spans="1:8">
      <c r="A27" s="13"/>
      <c r="B27" s="13"/>
      <c r="C27" s="13" t="s">
        <v>91</v>
      </c>
      <c r="D27" s="13" t="n">
        <v>1</v>
      </c>
      <c r="E27" s="23"/>
      <c r="F27" s="22">
        <f>D27*E27</f>
        <v>0</v>
      </c>
      <c r="G27" s="23">
        <f>F27*0.2</f>
        <v>0</v>
      </c>
      <c r="H27" s="23">
        <f>F27+G27</f>
        <v>0</v>
      </c>
    </row>
    <row r="28" spans="1:8">
      <c r="A28" s="13"/>
      <c r="B28" s="13"/>
      <c r="C28" s="13" t="s">
        <v>92</v>
      </c>
      <c r="D28" s="13" t="n">
        <v>1</v>
      </c>
      <c r="E28" s="23"/>
      <c r="F28" s="22">
        <f>D28*E28</f>
        <v>0</v>
      </c>
      <c r="G28" s="23">
        <f>F28*0.2</f>
        <v>0</v>
      </c>
      <c r="H28" s="23">
        <f>F28+G28</f>
        <v>0</v>
      </c>
    </row>
    <row r="29" spans="1:8">
      <c r="A29" s="13"/>
      <c r="B29" s="13"/>
      <c r="C29" s="13" t="s">
        <v>93</v>
      </c>
      <c r="D29" s="13" t="n">
        <v>1</v>
      </c>
      <c r="E29" s="23"/>
      <c r="F29" s="22">
        <f>D29*E29</f>
        <v>0</v>
      </c>
      <c r="G29" s="23">
        <f>F29*0.2</f>
        <v>0</v>
      </c>
      <c r="H29" s="23">
        <f>F29+G29</f>
        <v>0</v>
      </c>
    </row>
    <row r="30" spans="1:8">
      <c r="A30" s="13"/>
      <c r="B30" s="13"/>
      <c r="C30" s="13" t="s">
        <v>94</v>
      </c>
      <c r="D30" s="13" t="n">
        <v>1</v>
      </c>
      <c r="E30" s="23"/>
      <c r="F30" s="22">
        <f>D30*E30</f>
        <v>0</v>
      </c>
      <c r="G30" s="23">
        <f>F30*0.2</f>
        <v>0</v>
      </c>
      <c r="H30" s="23">
        <f>F30+G30</f>
        <v>0</v>
      </c>
    </row>
    <row r="31" spans="1:8">
      <c r="A31" s="13"/>
      <c r="B31" s="13" t="s">
        <v>95</v>
      </c>
      <c r="C31" s="13" t="s">
        <v>96</v>
      </c>
      <c r="D31" s="13" t="n">
        <v>1</v>
      </c>
      <c r="E31" s="23"/>
      <c r="F31" s="20">
        <f>833+400</f>
        <v>1233</v>
      </c>
      <c r="G31" s="23">
        <f>F31*0.2</f>
        <v>246.599999999999994</v>
      </c>
      <c r="H31" s="23">
        <f>F31+G31</f>
        <v>1479.59999999999991</v>
      </c>
    </row>
    <row r="32" spans="1:8">
      <c r="A32" s="13"/>
      <c r="B32" s="13" t="s">
        <v>95</v>
      </c>
      <c r="C32" s="13" t="s">
        <v>97</v>
      </c>
      <c r="D32" s="13" t="n">
        <v>1</v>
      </c>
      <c r="E32" s="23"/>
      <c r="F32" s="20">
        <f>602+400</f>
        <v>1002</v>
      </c>
      <c r="G32" s="23">
        <f>F32*0.2</f>
        <v>200.400000000000006</v>
      </c>
      <c r="H32" s="23">
        <f>F32+G32</f>
        <v>1202.40000000000009</v>
      </c>
    </row>
    <row r="33" spans="1:8">
      <c r="A33" s="13"/>
      <c r="B33" s="13" t="s">
        <v>95</v>
      </c>
      <c r="C33" s="13" t="s">
        <v>98</v>
      </c>
      <c r="D33" s="13" t="n">
        <v>1</v>
      </c>
      <c r="E33" s="23"/>
      <c r="F33" s="20">
        <f>734+400</f>
        <v>1134</v>
      </c>
      <c r="G33" s="23">
        <f>F33*0.2</f>
        <v>226.800000000000011</v>
      </c>
      <c r="H33" s="23">
        <f>F33+G33</f>
        <v>1360.79999999999995</v>
      </c>
    </row>
    <row r="34" spans="1:8">
      <c r="A34" s="13"/>
      <c r="B34" s="13" t="s">
        <v>95</v>
      </c>
      <c r="C34" s="13" t="s">
        <v>99</v>
      </c>
      <c r="D34" s="13" t="n">
        <v>1</v>
      </c>
      <c r="E34" s="23"/>
      <c r="F34" s="20">
        <f>694+400</f>
        <v>1094</v>
      </c>
      <c r="G34" s="23">
        <f>F34*0.2</f>
        <v>218.800000000000011</v>
      </c>
      <c r="H34" s="23">
        <f>F34+G34</f>
        <v>1312.79999999999995</v>
      </c>
    </row>
    <row r="35" spans="1:8">
      <c r="A35" s="13"/>
      <c r="B35" s="13"/>
      <c r="C35" s="13" t="s">
        <v>100</v>
      </c>
      <c r="D35" s="13" t="n">
        <v>1</v>
      </c>
      <c r="E35" s="23"/>
      <c r="F35" s="22">
        <f>D35*E35</f>
        <v>0</v>
      </c>
      <c r="G35" s="23">
        <f>F35*0.2</f>
        <v>0</v>
      </c>
      <c r="H35" s="23">
        <f>F35+G35</f>
        <v>0</v>
      </c>
    </row>
    <row r="36" spans="1:8">
      <c r="A36" s="13"/>
      <c r="B36" s="13"/>
      <c r="C36" s="13" t="s">
        <v>101</v>
      </c>
      <c r="D36" s="13" t="n">
        <v>1</v>
      </c>
      <c r="E36" s="23"/>
      <c r="F36" s="22">
        <f>D36*E36</f>
        <v>0</v>
      </c>
      <c r="G36" s="23">
        <f>F36*0.2</f>
        <v>0</v>
      </c>
      <c r="H36" s="23">
        <f>F36+G36</f>
        <v>0</v>
      </c>
    </row>
    <row r="37" spans="1:8">
      <c r="A37" s="13"/>
      <c r="B37" s="13"/>
      <c r="C37" s="13" t="s">
        <v>102</v>
      </c>
      <c r="D37" s="13" t="n">
        <v>1</v>
      </c>
      <c r="E37" s="23"/>
      <c r="F37" s="22">
        <f>D37*E37</f>
        <v>0</v>
      </c>
      <c r="G37" s="23">
        <f>F37*0.2</f>
        <v>0</v>
      </c>
      <c r="H37" s="23">
        <f>F37+G37</f>
        <v>0</v>
      </c>
    </row>
    <row r="38" spans="1:8">
      <c r="A38" s="13"/>
      <c r="B38" s="13"/>
      <c r="C38" s="13" t="s">
        <v>103</v>
      </c>
      <c r="D38" s="13" t="n">
        <v>1</v>
      </c>
      <c r="E38" s="23"/>
      <c r="F38" s="22">
        <f>D38*E38</f>
        <v>0</v>
      </c>
      <c r="G38" s="23">
        <f>F38*0.2</f>
        <v>0</v>
      </c>
      <c r="H38" s="23">
        <f>F38+G38</f>
        <v>0</v>
      </c>
    </row>
    <row r="39" spans="1:8">
      <c r="A39" s="13"/>
      <c r="B39" s="13"/>
      <c r="C39" s="13" t="s">
        <v>104</v>
      </c>
      <c r="D39" s="13" t="n">
        <v>1</v>
      </c>
      <c r="E39" s="23"/>
      <c r="F39" s="22">
        <f>D39*E39</f>
        <v>0</v>
      </c>
      <c r="G39" s="23">
        <f>F39*0.2</f>
        <v>0</v>
      </c>
      <c r="H39" s="23">
        <f>F39+G39</f>
        <v>0</v>
      </c>
    </row>
    <row r="40" spans="1:8">
      <c r="A40" s="13"/>
      <c r="B40" s="13"/>
      <c r="C40" s="13" t="s">
        <v>105</v>
      </c>
      <c r="D40" s="13" t="n">
        <v>1</v>
      </c>
      <c r="E40" s="23"/>
      <c r="F40" s="22">
        <f>D40*E40</f>
        <v>0</v>
      </c>
      <c r="G40" s="23">
        <f>F40*0.2</f>
        <v>0</v>
      </c>
      <c r="H40" s="23">
        <f>F40+G40</f>
        <v>0</v>
      </c>
    </row>
    <row r="41" spans="1:8">
      <c r="A41" s="13"/>
      <c r="B41" s="13"/>
      <c r="C41" s="13" t="s">
        <v>106</v>
      </c>
      <c r="D41" s="13" t="n">
        <v>3</v>
      </c>
      <c r="E41" s="23"/>
      <c r="F41" s="22">
        <f>D41*E41</f>
        <v>0</v>
      </c>
      <c r="G41" s="23">
        <f>F41*0.2</f>
        <v>0</v>
      </c>
      <c r="H41" s="23">
        <f>F41+G41</f>
        <v>0</v>
      </c>
    </row>
    <row r="42" spans="1:8">
      <c r="A42" s="13"/>
      <c r="B42" s="13"/>
      <c r="C42" s="13" t="s">
        <v>107</v>
      </c>
      <c r="D42" s="13" t="n">
        <v>1</v>
      </c>
      <c r="E42" s="23"/>
      <c r="F42" s="22">
        <f>D42*E42</f>
        <v>0</v>
      </c>
      <c r="G42" s="23">
        <f>F42*0.2</f>
        <v>0</v>
      </c>
      <c r="H42" s="23">
        <f>F42+G42</f>
        <v>0</v>
      </c>
    </row>
    <row r="43" spans="1:8">
      <c r="A43" s="13"/>
      <c r="B43" s="13" t="s">
        <v>108</v>
      </c>
      <c r="C43" t="s">
        <v>109</v>
      </c>
      <c r="D43" s="13" t="n">
        <v>2</v>
      </c>
      <c r="E43" s="23"/>
      <c r="F43" s="22">
        <f>D43*E43</f>
        <v>0</v>
      </c>
      <c r="G43" s="23">
        <f>F43*0.2</f>
        <v>0</v>
      </c>
      <c r="H43" s="23">
        <f>F43+G43</f>
        <v>0</v>
      </c>
    </row>
    <row r="44" spans="1:8">
      <c r="A44" s="13"/>
      <c r="B44" s="13"/>
      <c r="C44" s="13" t="s">
        <v>80</v>
      </c>
      <c r="D44" s="13" t="n">
        <v>2</v>
      </c>
      <c r="E44" s="23"/>
      <c r="F44" s="22">
        <f>D44*E44</f>
        <v>0</v>
      </c>
      <c r="G44" s="23">
        <f>F44*0.2</f>
        <v>0</v>
      </c>
      <c r="H44" s="23">
        <f>F44+G44</f>
        <v>0</v>
      </c>
    </row>
    <row r="45" spans="1:8">
      <c r="A45" s="13"/>
      <c r="B45" s="13"/>
      <c r="C45" s="13" t="s">
        <v>81</v>
      </c>
      <c r="D45" s="13"/>
      <c r="E45" s="23"/>
      <c r="F45" s="22">
        <f>D45*E45</f>
        <v>0</v>
      </c>
      <c r="G45" s="23">
        <f>F45*0.2</f>
        <v>0</v>
      </c>
      <c r="H45" s="23">
        <f>F45+G45</f>
        <v>0</v>
      </c>
    </row>
    <row r="46" spans="1:8">
      <c r="A46" s="13"/>
      <c r="B46" s="13"/>
      <c r="C46" s="13" t="s">
        <v>83</v>
      </c>
      <c r="D46" s="13"/>
      <c r="E46" s="23"/>
      <c r="F46" s="22">
        <f>D46*E46</f>
        <v>0</v>
      </c>
      <c r="G46" s="23">
        <f>F46*0.2</f>
        <v>0</v>
      </c>
      <c r="H46" s="23">
        <f>F46+G46</f>
        <v>0</v>
      </c>
    </row>
    <row r="47" spans="1:8">
      <c r="A47" s="13"/>
      <c r="B47" s="13" t="s">
        <v>108</v>
      </c>
      <c r="C47" s="13" t="s">
        <v>110</v>
      </c>
      <c r="D47" s="13" t="n">
        <v>1</v>
      </c>
      <c r="E47" s="23"/>
      <c r="F47" s="22">
        <f>D47*E47</f>
        <v>0</v>
      </c>
      <c r="G47" s="23">
        <f>F47*0.2</f>
        <v>0</v>
      </c>
      <c r="H47" s="23">
        <f>F47+G47</f>
        <v>0</v>
      </c>
    </row>
    <row r="48" spans="1:8">
      <c r="A48" s="13"/>
      <c r="B48" s="13"/>
      <c r="C48" s="13" t="s">
        <v>84</v>
      </c>
      <c r="D48" s="13"/>
      <c r="E48" s="23"/>
      <c r="F48" s="22">
        <f>D48*E48</f>
        <v>0</v>
      </c>
      <c r="G48" s="23">
        <f>F48*0.2</f>
        <v>0</v>
      </c>
      <c r="H48" s="23">
        <f>F48+G48</f>
        <v>0</v>
      </c>
    </row>
    <row r="49" spans="1:8">
      <c r="A49" s="13"/>
      <c r="B49" s="13"/>
      <c r="C49" s="13"/>
      <c r="D49" s="13"/>
      <c r="E49" s="23"/>
      <c r="F49" s="22">
        <f>D49*E49</f>
        <v>0</v>
      </c>
      <c r="G49" s="23">
        <f>F49*0.2</f>
        <v>0</v>
      </c>
      <c r="H49" s="23">
        <f>F49+G49</f>
        <v>0</v>
      </c>
    </row>
    <row r="50" spans="1:8">
      <c r="A50" s="13"/>
      <c r="B50" s="13"/>
      <c r="C50" s="13"/>
      <c r="D50" s="13"/>
      <c r="E50" s="23"/>
      <c r="F50" s="22">
        <f>D50*E50</f>
        <v>0</v>
      </c>
      <c r="G50" s="23">
        <f>F50*0.2</f>
        <v>0</v>
      </c>
      <c r="H50" s="23">
        <f>F50+G50</f>
        <v>0</v>
      </c>
    </row>
    <row r="51" spans="1:8">
      <c r="A51" s="13"/>
      <c r="B51" s="13"/>
      <c r="C51" s="13"/>
      <c r="D51" s="13"/>
      <c r="E51" s="23"/>
      <c r="F51" s="22">
        <f>D51*E51</f>
        <v>0</v>
      </c>
      <c r="G51" s="23">
        <f>F51*0.2</f>
        <v>0</v>
      </c>
      <c r="H51" s="23">
        <f>F51+G51</f>
        <v>0</v>
      </c>
    </row>
    <row r="52" spans="1:8">
      <c r="A52" s="13" t="s">
        <v>75</v>
      </c>
      <c r="B52" s="13"/>
      <c r="C52" s="13" t="s">
        <v>111</v>
      </c>
      <c r="D52" s="13"/>
      <c r="E52" s="23"/>
      <c r="F52" s="22">
        <f>D52*E52</f>
        <v>0</v>
      </c>
      <c r="G52" s="23">
        <f>F52*0.2</f>
        <v>0</v>
      </c>
      <c r="H52" s="23">
        <f>F52+G52</f>
        <v>0</v>
      </c>
    </row>
    <row r="53" spans="1:8">
      <c r="A53" s="13" t="s">
        <v>75</v>
      </c>
      <c r="B53" s="13" t="s">
        <v>77</v>
      </c>
      <c r="C53" s="13" t="s">
        <v>112</v>
      </c>
      <c r="D53" s="13"/>
      <c r="E53" s="23"/>
      <c r="F53" s="22">
        <f>D53*E53</f>
        <v>0</v>
      </c>
      <c r="G53" s="23">
        <f>F53*0.2</f>
        <v>0</v>
      </c>
      <c r="H53" s="23">
        <f>F53+G53</f>
        <v>0</v>
      </c>
    </row>
    <row r="54" spans="1:8">
      <c r="A54" s="13" t="s">
        <v>75</v>
      </c>
      <c r="B54" s="13" t="s">
        <v>95</v>
      </c>
      <c r="C54" s="13" t="s">
        <v>113</v>
      </c>
      <c r="D54" s="13"/>
      <c r="E54" s="23"/>
      <c r="F54" s="22" t="n">
        <v>839.159999999999968</v>
      </c>
      <c r="G54" s="21">
        <f>F54*0.2</f>
        <v>167.831999999999994</v>
      </c>
      <c r="H54" s="23">
        <f>F54+G54</f>
        <v>1006.99199999999996</v>
      </c>
    </row>
    <row r="55" spans="1:8">
      <c r="A55" s="13"/>
      <c r="B55" s="13" t="s">
        <v>114</v>
      </c>
      <c r="C55" s="13" t="s">
        <v>115</v>
      </c>
      <c r="D55" s="13"/>
      <c r="E55" s="23"/>
      <c r="F55" s="22">
        <f>D55*E55</f>
        <v>0</v>
      </c>
      <c r="G55" s="23">
        <f>F55*0.2</f>
        <v>0</v>
      </c>
      <c r="H55" s="23">
        <f>F55+G55</f>
        <v>0</v>
      </c>
    </row>
    <row r="56" spans="1:8">
      <c r="A56" s="13"/>
      <c r="B56" s="13"/>
      <c r="C56" s="13"/>
      <c r="D56" s="13"/>
      <c r="E56" s="23"/>
      <c r="F56" s="22">
        <f>D56*E56</f>
        <v>0</v>
      </c>
      <c r="G56" s="23">
        <f>F56*0.2</f>
        <v>0</v>
      </c>
      <c r="H56" s="23">
        <f>F56+G56</f>
        <v>0</v>
      </c>
    </row>
    <row r="57" spans="1:8">
      <c r="A57" s="13"/>
      <c r="B57" s="13" t="s">
        <v>77</v>
      </c>
      <c r="C57" s="13" t="s">
        <v>116</v>
      </c>
      <c r="D57" s="13"/>
      <c r="E57" s="23"/>
      <c r="F57" s="22">
        <f>D57*E57</f>
        <v>0</v>
      </c>
      <c r="G57" s="23">
        <f>F57*0.2</f>
        <v>0</v>
      </c>
      <c r="H57" s="23">
        <f>F57+G57</f>
        <v>0</v>
      </c>
    </row>
    <row r="58" spans="1:8">
      <c r="A58" s="13"/>
      <c r="B58" s="13"/>
      <c r="C58" s="13"/>
      <c r="D58" s="13"/>
      <c r="E58" s="23"/>
      <c r="F58" s="22">
        <f>D58*E58</f>
        <v>0</v>
      </c>
      <c r="G58" s="23">
        <f>F58*0.2</f>
        <v>0</v>
      </c>
      <c r="H58" s="23">
        <f>F58+G58</f>
        <v>0</v>
      </c>
    </row>
    <row r="59" spans="1:8">
      <c r="A59" s="13"/>
      <c r="B59" s="13"/>
      <c r="C59" s="13" t="s">
        <v>117</v>
      </c>
      <c r="D59" s="13"/>
      <c r="E59" s="23"/>
      <c r="F59" s="22">
        <f>D59*E59</f>
        <v>0</v>
      </c>
      <c r="G59" s="23">
        <f>F59*0.2</f>
        <v>0</v>
      </c>
      <c r="H59" s="23">
        <f>F59+G59</f>
        <v>0</v>
      </c>
    </row>
    <row r="60" spans="1:8">
      <c r="A60" s="13"/>
      <c r="B60" s="13"/>
      <c r="C60" s="13" t="s">
        <v>118</v>
      </c>
      <c r="D60" s="13"/>
      <c r="E60" s="23"/>
      <c r="F60" s="22">
        <f>D60*E60</f>
        <v>0</v>
      </c>
      <c r="G60" s="23">
        <f>F60*0.2</f>
        <v>0</v>
      </c>
      <c r="H60" s="23">
        <f>F60+G60</f>
        <v>0</v>
      </c>
    </row>
    <row r="61" spans="1:8">
      <c r="A61" s="13"/>
      <c r="B61" s="13"/>
      <c r="C61" s="13"/>
      <c r="D61" s="13"/>
      <c r="E61" s="23"/>
      <c r="F61" s="22">
        <f>D61*E61</f>
        <v>0</v>
      </c>
      <c r="G61" s="23">
        <f>F61*0.2</f>
        <v>0</v>
      </c>
      <c r="H61" s="23">
        <f>F61+G61</f>
        <v>0</v>
      </c>
    </row>
    <row r="62" spans="1:8">
      <c r="A62" s="13"/>
      <c r="B62" s="13"/>
      <c r="C62" s="13" t="s">
        <v>119</v>
      </c>
      <c r="D62" s="13"/>
      <c r="E62" s="23"/>
      <c r="F62" s="22">
        <f>D62*E62</f>
        <v>0</v>
      </c>
      <c r="G62" s="23">
        <f>F62*0.2</f>
        <v>0</v>
      </c>
      <c r="H62" s="23">
        <f>F62+G62</f>
        <v>0</v>
      </c>
    </row>
    <row r="63" spans="1:8">
      <c r="A63" s="13"/>
      <c r="B63" s="13"/>
      <c r="C63" s="13" t="s">
        <v>120</v>
      </c>
      <c r="D63" s="13"/>
      <c r="E63" s="23"/>
      <c r="F63" s="22">
        <f>D63*E63</f>
        <v>0</v>
      </c>
      <c r="G63" s="23">
        <f>F63*0.2</f>
        <v>0</v>
      </c>
      <c r="H63" s="23">
        <f>F63+G63</f>
        <v>0</v>
      </c>
    </row>
    <row r="64" spans="1:8">
      <c r="A64" s="13"/>
      <c r="B64" s="13"/>
      <c r="C64" s="13" t="s">
        <v>121</v>
      </c>
      <c r="D64" s="13" t="n">
        <v>1</v>
      </c>
      <c r="E64" s="23"/>
      <c r="F64" s="22">
        <f>D64*E64</f>
        <v>0</v>
      </c>
      <c r="G64" s="23">
        <f>F64*0.2</f>
        <v>0</v>
      </c>
      <c r="H64" s="23" t="n">
        <v>318</v>
      </c>
    </row>
    <row r="65" spans="1:8">
      <c r="A65" s="13"/>
      <c r="B65" s="13" t="s">
        <v>77</v>
      </c>
      <c r="C65" s="13" t="s">
        <v>122</v>
      </c>
      <c r="D65" s="13" t="n">
        <v>2</v>
      </c>
      <c r="E65" s="23"/>
      <c r="F65" s="22">
        <f>D65*E65</f>
        <v>0</v>
      </c>
      <c r="G65" s="23">
        <f>F65*0.2</f>
        <v>0</v>
      </c>
      <c r="H65" s="23" t="n">
        <v>612</v>
      </c>
    </row>
    <row r="66" spans="1:8">
      <c r="A66" s="13"/>
      <c r="B66" s="13"/>
      <c r="C66" s="13" t="s">
        <v>123</v>
      </c>
      <c r="D66" s="13"/>
      <c r="E66" s="23"/>
      <c r="F66" s="22">
        <f>D66*E66</f>
        <v>0</v>
      </c>
      <c r="G66" s="23">
        <f>F66*0.2</f>
        <v>0</v>
      </c>
      <c r="H66" s="23">
        <f>F66+G66</f>
        <v>0</v>
      </c>
    </row>
    <row r="67" spans="1:8">
      <c r="A67" s="13"/>
      <c r="B67" s="13" t="s">
        <v>77</v>
      </c>
      <c r="C67" s="13" t="s">
        <v>124</v>
      </c>
      <c r="D67" s="13" t="n">
        <v>1</v>
      </c>
      <c r="E67" s="23"/>
      <c r="F67" s="23" t="n">
        <v>992.309999999999945</v>
      </c>
      <c r="G67" s="23">
        <f>F67*0.2</f>
        <v>198.461999999999989</v>
      </c>
      <c r="H67" s="23">
        <f>F67+G67</f>
        <v>1190.77199999999993</v>
      </c>
    </row>
    <row r="68" spans="1:8">
      <c r="A68" s="13"/>
      <c r="B68" s="13" t="s">
        <v>77</v>
      </c>
      <c r="C68" s="13" t="s">
        <v>125</v>
      </c>
      <c r="D68" s="13"/>
      <c r="E68" s="23"/>
      <c r="F68" s="23" t="n">
        <v>276.29000000000002</v>
      </c>
      <c r="G68" s="23">
        <f>F68*0.19</f>
        <v>52.4951000000000008</v>
      </c>
      <c r="H68" s="23">
        <f>F68+G68</f>
        <v>328.7851</v>
      </c>
    </row>
    <row r="69" spans="1:8">
      <c r="A69" s="13"/>
      <c r="B69" s="13"/>
      <c r="C69" s="13" t="s">
        <v>126</v>
      </c>
      <c r="D69" s="13"/>
      <c r="E69" s="23"/>
      <c r="F69" s="22">
        <f>D69*E69</f>
        <v>0</v>
      </c>
      <c r="G69" s="23">
        <f>F69*0.2</f>
        <v>0</v>
      </c>
      <c r="H69" s="23">
        <f>F69+G69</f>
        <v>0</v>
      </c>
    </row>
    <row r="70" spans="1:10">
      <c r="A70" s="13"/>
      <c r="B70" s="13"/>
      <c r="C70" s="13" t="s">
        <v>127</v>
      </c>
      <c r="D70" s="13"/>
      <c r="E70" s="23"/>
      <c r="F70" s="22">
        <f>H70-G70</f>
        <v>127.469999999999999</v>
      </c>
      <c r="G70" s="21" t="n">
        <v>25.5</v>
      </c>
      <c r="H70" s="21" t="n">
        <v>152.969999999999999</v>
      </c>
      <c r="I70" s="24" t="n">
        <v>45444</v>
      </c>
      <c r="J70" t="s">
        <v>128</v>
      </c>
    </row>
    <row r="71" spans="1:10">
      <c r="A71" s="13"/>
      <c r="B71" s="13"/>
      <c r="C71" t="s">
        <v>129</v>
      </c>
      <c r="D71" s="13"/>
      <c r="E71" s="23"/>
      <c r="F71" s="22">
        <f>H71-G71</f>
        <v>197.319999999999993</v>
      </c>
      <c r="G71" s="21" t="n">
        <v>39.4699999999999989</v>
      </c>
      <c r="H71" s="21" t="n">
        <v>236.789999999999992</v>
      </c>
      <c r="I71" s="25" t="n">
        <v>45444</v>
      </c>
      <c r="J71" t="s">
        <v>130</v>
      </c>
    </row>
    <row r="72" spans="1:8">
      <c r="A72" s="13"/>
      <c r="B72" s="13"/>
      <c r="C72" s="13" t="s">
        <v>131</v>
      </c>
      <c r="D72" s="13"/>
      <c r="E72" s="23"/>
      <c r="F72" s="22">
        <f>D72*E72</f>
        <v>0</v>
      </c>
      <c r="G72" s="23">
        <f>F72*0.2</f>
        <v>0</v>
      </c>
      <c r="H72" s="23">
        <f>F72+G72</f>
        <v>0</v>
      </c>
    </row>
    <row r="73" spans="1:8">
      <c r="A73" s="13"/>
      <c r="B73" s="13"/>
      <c r="C73" s="13" t="s">
        <v>132</v>
      </c>
      <c r="D73" s="13"/>
      <c r="E73" s="23"/>
      <c r="F73" s="22">
        <f>D73*E73</f>
        <v>0</v>
      </c>
      <c r="G73" s="23">
        <f>F73*0.2</f>
        <v>0</v>
      </c>
      <c r="H73" s="23">
        <f>F73+G73</f>
        <v>0</v>
      </c>
    </row>
    <row r="74" spans="1:8">
      <c r="A74" s="13"/>
      <c r="B74" s="13"/>
      <c r="C74" s="13" t="s">
        <v>133</v>
      </c>
      <c r="D74" s="13"/>
      <c r="E74" s="23"/>
      <c r="F74" s="22">
        <f>D74*E74</f>
        <v>0</v>
      </c>
      <c r="G74" s="23">
        <f>F74*0.2</f>
        <v>0</v>
      </c>
      <c r="H74" s="23">
        <f>F74+G74</f>
        <v>0</v>
      </c>
    </row>
    <row r="75" spans="1:8">
      <c r="A75" s="13"/>
      <c r="B75" s="13"/>
      <c r="C75" s="13" t="s">
        <v>134</v>
      </c>
      <c r="D75" s="13"/>
      <c r="E75" s="23"/>
      <c r="F75" s="22">
        <f>D75*E75</f>
        <v>0</v>
      </c>
      <c r="G75" s="23">
        <f>F75*0.2</f>
        <v>0</v>
      </c>
      <c r="H75" s="23">
        <f>F75+G75</f>
        <v>0</v>
      </c>
    </row>
    <row r="76" spans="1:8">
      <c r="A76" s="13"/>
      <c r="B76" s="13"/>
      <c r="C76" s="13"/>
      <c r="D76" s="13"/>
      <c r="E76" s="23"/>
      <c r="F76" s="22">
        <f>D76*E76</f>
        <v>0</v>
      </c>
      <c r="G76" s="23">
        <f>F76*0.2</f>
        <v>0</v>
      </c>
      <c r="H76" s="23">
        <f>F76+G76</f>
        <v>0</v>
      </c>
    </row>
    <row r="77" spans="1:8">
      <c r="A77" s="13"/>
      <c r="B77" s="13"/>
      <c r="C77" s="13" t="s">
        <v>135</v>
      </c>
      <c r="D77" s="13"/>
      <c r="E77" s="23"/>
      <c r="F77" s="22">
        <f>D77*E77</f>
        <v>0</v>
      </c>
      <c r="G77" s="23">
        <f>F77*0.2</f>
        <v>0</v>
      </c>
      <c r="H77" s="23">
        <f>F77+G77</f>
        <v>0</v>
      </c>
    </row>
    <row r="78" spans="1:8">
      <c r="A78" s="13"/>
      <c r="B78" s="13"/>
      <c r="C78" s="13" t="s">
        <v>136</v>
      </c>
      <c r="D78" s="13"/>
      <c r="E78" s="23"/>
      <c r="F78" s="22">
        <f>D78*E78</f>
        <v>0</v>
      </c>
      <c r="G78" s="23">
        <f>F78*0.2</f>
        <v>0</v>
      </c>
      <c r="H78" s="23">
        <f>F78+G78</f>
        <v>0</v>
      </c>
    </row>
    <row r="79" spans="1:8">
      <c r="A79" s="13"/>
      <c r="B79" s="13"/>
      <c r="C79" s="13" t="s">
        <v>137</v>
      </c>
      <c r="D79" s="13"/>
      <c r="E79" s="23"/>
      <c r="F79" s="22">
        <f>D79*E79</f>
        <v>0</v>
      </c>
      <c r="G79" s="23">
        <f>F79*0.2</f>
        <v>0</v>
      </c>
      <c r="H79" s="23">
        <f>F79+G79</f>
        <v>0</v>
      </c>
    </row>
    <row r="80" spans="1:8">
      <c r="A80" s="13"/>
      <c r="B80" s="13"/>
      <c r="C80" s="13" t="s">
        <v>138</v>
      </c>
      <c r="D80" s="13"/>
      <c r="E80" s="23"/>
      <c r="F80" s="22">
        <f>D80*E80</f>
        <v>0</v>
      </c>
      <c r="G80" s="23">
        <f>F80*0.2</f>
        <v>0</v>
      </c>
      <c r="H80" s="23">
        <f>F80+G80</f>
        <v>0</v>
      </c>
    </row>
    <row r="81" spans="1:8">
      <c r="A81" s="13"/>
      <c r="B81" s="13"/>
      <c r="C81" s="13" t="s">
        <v>139</v>
      </c>
      <c r="D81" s="13"/>
      <c r="E81" s="23"/>
      <c r="F81" s="22">
        <f>D81*E81</f>
        <v>0</v>
      </c>
      <c r="G81" s="23">
        <f>F81*0.2</f>
        <v>0</v>
      </c>
      <c r="H81" s="23">
        <f>F81+G81</f>
        <v>0</v>
      </c>
    </row>
    <row r="82" spans="1:8">
      <c r="A82" s="13"/>
      <c r="B82" s="13"/>
      <c r="C82" s="13" t="s">
        <v>140</v>
      </c>
      <c r="D82" s="13"/>
      <c r="E82" s="23"/>
      <c r="F82" s="22">
        <f>D82*E82</f>
        <v>0</v>
      </c>
      <c r="G82" s="23">
        <f>F82*0.2</f>
        <v>0</v>
      </c>
      <c r="H82" s="23">
        <f>F82+G82</f>
        <v>0</v>
      </c>
    </row>
    <row r="83" spans="1:8">
      <c r="A83" s="13"/>
      <c r="B83" s="13"/>
      <c r="C83" s="13" t="s">
        <v>141</v>
      </c>
      <c r="D83" s="13" t="n">
        <v>1</v>
      </c>
      <c r="E83" s="23"/>
      <c r="F83" s="23" t="n">
        <v>1500</v>
      </c>
      <c r="G83" s="23">
        <f>F83*0.2</f>
        <v>300</v>
      </c>
      <c r="H83" s="23">
        <f>F83+G83</f>
        <v>1800</v>
      </c>
    </row>
    <row r="84" spans="1:8">
      <c r="A84" s="13"/>
      <c r="B84" s="13"/>
      <c r="C84" s="13"/>
      <c r="D84" s="13"/>
      <c r="E84" s="23"/>
      <c r="F84" s="22">
        <f>D84*E84</f>
        <v>0</v>
      </c>
      <c r="G84" s="23">
        <f>F84*0.2</f>
        <v>0</v>
      </c>
      <c r="H84" s="23">
        <f>F84+G84</f>
        <v>0</v>
      </c>
    </row>
    <row r="85" spans="1:8">
      <c r="A85" s="13" t="s">
        <v>142</v>
      </c>
      <c r="B85" s="13"/>
      <c r="C85" s="13" t="s">
        <v>143</v>
      </c>
      <c r="D85" s="13"/>
      <c r="E85" s="23"/>
      <c r="F85" s="22">
        <f>D85*E85</f>
        <v>0</v>
      </c>
      <c r="G85" s="23">
        <f>F85*0.2</f>
        <v>0</v>
      </c>
      <c r="H85" s="23">
        <f>F85+G85</f>
        <v>0</v>
      </c>
    </row>
    <row r="86" spans="1:8">
      <c r="A86" s="13" t="s">
        <v>142</v>
      </c>
      <c r="B86" s="13"/>
      <c r="C86" s="13" t="s">
        <v>144</v>
      </c>
      <c r="D86" s="13"/>
      <c r="E86" s="23"/>
      <c r="F86" s="22">
        <f>D86*E86</f>
        <v>0</v>
      </c>
      <c r="G86" s="23">
        <f>F86*0.2</f>
        <v>0</v>
      </c>
      <c r="H86" s="23">
        <f>F86+G86</f>
        <v>0</v>
      </c>
    </row>
    <row r="87" spans="1:8">
      <c r="A87" s="13" t="s">
        <v>142</v>
      </c>
      <c r="B87" s="13"/>
      <c r="C87" s="13" t="s">
        <v>145</v>
      </c>
      <c r="D87" s="13"/>
      <c r="E87" s="23"/>
      <c r="F87" s="22">
        <f>D87*E87</f>
        <v>0</v>
      </c>
      <c r="G87" s="23">
        <f>F87*0.2</f>
        <v>0</v>
      </c>
      <c r="H87" s="23">
        <f>F87+G87</f>
        <v>0</v>
      </c>
    </row>
    <row r="88" spans="1:8">
      <c r="A88" s="13" t="s">
        <v>142</v>
      </c>
      <c r="B88" s="13"/>
      <c r="C88" s="13" t="s">
        <v>146</v>
      </c>
      <c r="D88" s="13"/>
      <c r="E88" s="23"/>
      <c r="F88" s="22">
        <f>D88*E88</f>
        <v>0</v>
      </c>
      <c r="G88" s="23">
        <f>F88*0.2</f>
        <v>0</v>
      </c>
      <c r="H88" s="23">
        <f>F88+G88</f>
        <v>0</v>
      </c>
    </row>
    <row r="89" spans="1:8" ht="12.60" customHeight="1">
      <c r="A89" s="13" t="s">
        <v>142</v>
      </c>
      <c r="B89" s="13"/>
      <c r="C89" s="13" t="s">
        <v>147</v>
      </c>
      <c r="D89" s="13" t="n">
        <v>1</v>
      </c>
      <c r="E89" s="23" t="n">
        <v>200</v>
      </c>
      <c r="F89" s="22">
        <f>D89*E89</f>
        <v>200</v>
      </c>
      <c r="G89" s="23">
        <f>F89*0.2</f>
        <v>40</v>
      </c>
      <c r="H89" s="23">
        <f>F89+G89</f>
        <v>240</v>
      </c>
    </row>
    <row r="90" spans="1:8" ht="12.60" customHeight="1">
      <c r="A90" s="13" t="s">
        <v>142</v>
      </c>
      <c r="B90" s="13"/>
      <c r="C90" s="13" t="s">
        <v>148</v>
      </c>
      <c r="D90" s="13"/>
      <c r="E90" s="23"/>
      <c r="F90" s="22">
        <f>D90*E90</f>
        <v>0</v>
      </c>
      <c r="G90" s="23">
        <f>F90*0.2</f>
        <v>0</v>
      </c>
      <c r="H90" s="23">
        <f>F90+G90</f>
        <v>0</v>
      </c>
    </row>
    <row r="91" spans="1:8" ht="12.60" customHeight="1">
      <c r="A91" s="13"/>
      <c r="B91" s="13"/>
      <c r="C91" s="13"/>
      <c r="D91" s="13"/>
      <c r="E91" s="23"/>
      <c r="F91" s="22">
        <f>D91*E91</f>
        <v>0</v>
      </c>
      <c r="G91" s="23">
        <f>F91*0.2</f>
        <v>0</v>
      </c>
      <c r="H91" s="23">
        <f>F91+G91</f>
        <v>0</v>
      </c>
    </row>
    <row r="92" spans="1:8">
      <c r="A92" s="13"/>
      <c r="B92" s="13" t="s">
        <v>149</v>
      </c>
      <c r="C92" s="13" t="s">
        <v>150</v>
      </c>
      <c r="D92" s="13"/>
      <c r="E92" s="23"/>
      <c r="F92" s="22">
        <f>D92*E92</f>
        <v>0</v>
      </c>
      <c r="G92" s="23">
        <f>F92*0.2</f>
        <v>0</v>
      </c>
      <c r="H92" s="23">
        <f>F92+G92</f>
        <v>0</v>
      </c>
    </row>
    <row r="93" spans="1:8">
      <c r="A93" s="13"/>
      <c r="B93" s="13"/>
      <c r="C93" s="13" t="s">
        <v>151</v>
      </c>
      <c r="D93" s="13"/>
      <c r="E93" s="23"/>
      <c r="F93" s="22">
        <f>D93*E93</f>
        <v>0</v>
      </c>
      <c r="G93" s="23">
        <f>F93*0.2</f>
        <v>0</v>
      </c>
      <c r="H93" s="23">
        <f>F93+G93</f>
        <v>0</v>
      </c>
    </row>
    <row r="94" spans="1:8">
      <c r="A94" s="13"/>
      <c r="B94" s="13" t="s">
        <v>149</v>
      </c>
      <c r="C94" s="13" t="s">
        <v>152</v>
      </c>
      <c r="D94" s="13"/>
      <c r="E94" s="23"/>
      <c r="F94" s="22">
        <f>D94*E94</f>
        <v>0</v>
      </c>
      <c r="G94" s="23">
        <f>F94*0.2</f>
        <v>0</v>
      </c>
      <c r="H94" s="23">
        <f>F94+G94</f>
        <v>0</v>
      </c>
    </row>
    <row r="95" spans="1:8">
      <c r="A95" s="13"/>
      <c r="B95" s="13"/>
      <c r="C95" s="13"/>
      <c r="D95" s="13"/>
      <c r="E95" s="23"/>
      <c r="F95" s="22">
        <f>D95*E95</f>
        <v>0</v>
      </c>
      <c r="G95" s="23">
        <f>F95*0.2</f>
        <v>0</v>
      </c>
      <c r="H95" s="23">
        <f>F95+G95</f>
        <v>0</v>
      </c>
    </row>
    <row r="96" spans="1:8">
      <c r="A96" s="13"/>
      <c r="B96" s="13"/>
      <c r="C96" s="13"/>
      <c r="D96" s="13"/>
      <c r="E96" s="23"/>
      <c r="F96" s="22">
        <f>D96*E96</f>
        <v>0</v>
      </c>
      <c r="G96" s="23">
        <f>F96*0.2</f>
        <v>0</v>
      </c>
      <c r="H96" s="23">
        <f>F96+G96</f>
        <v>0</v>
      </c>
    </row>
    <row r="97" spans="1:8">
      <c r="A97" s="13"/>
      <c r="B97" s="13"/>
      <c r="C97" s="13"/>
      <c r="D97" s="13"/>
      <c r="E97" s="23"/>
      <c r="F97" s="22">
        <f>D97*E97</f>
        <v>0</v>
      </c>
      <c r="G97" s="23">
        <f>F97*0.2</f>
        <v>0</v>
      </c>
      <c r="H97" s="23">
        <f>F97+G97</f>
        <v>0</v>
      </c>
    </row>
    <row r="98" spans="1:8">
      <c r="A98" s="13"/>
      <c r="B98" s="13"/>
      <c r="C98" s="13"/>
      <c r="D98" s="13"/>
      <c r="E98" s="23"/>
      <c r="F98" s="22">
        <f>D98*E98</f>
        <v>0</v>
      </c>
      <c r="G98" s="23">
        <f>F98*0.2</f>
        <v>0</v>
      </c>
      <c r="H98" s="23">
        <f>F98+G98</f>
        <v>0</v>
      </c>
    </row>
    <row r="99" spans="1:8">
      <c r="A99" s="13"/>
      <c r="B99" s="13"/>
      <c r="C99" s="13"/>
      <c r="D99" s="13"/>
      <c r="E99" s="23"/>
      <c r="F99" s="22">
        <f>D99*E99</f>
        <v>0</v>
      </c>
      <c r="G99" s="23">
        <f>F99*0.2</f>
        <v>0</v>
      </c>
      <c r="H99" s="23">
        <f>F99+G99</f>
        <v>0</v>
      </c>
    </row>
    <row r="100" spans="1:8">
      <c r="A100" s="13"/>
      <c r="B100" s="13"/>
      <c r="C100" s="13"/>
      <c r="D100" s="13"/>
      <c r="E100" s="23"/>
      <c r="F100" s="22">
        <f>D100*E100</f>
        <v>0</v>
      </c>
      <c r="G100" s="23">
        <f>F100*0.2</f>
        <v>0</v>
      </c>
      <c r="H100" s="23">
        <f>F100+G100</f>
        <v>0</v>
      </c>
    </row>
    <row r="101" spans="1:8">
      <c r="A101" s="13"/>
      <c r="B101" s="13"/>
      <c r="C101" s="13"/>
      <c r="D101" s="13"/>
      <c r="E101" s="23"/>
      <c r="F101" s="22">
        <f>D101*E101</f>
        <v>0</v>
      </c>
      <c r="G101" s="23">
        <f>F101*0.2</f>
        <v>0</v>
      </c>
      <c r="H101" s="23">
        <f>F101+G101</f>
        <v>0</v>
      </c>
    </row>
    <row r="102" spans="1:8">
      <c r="A102" s="13" t="s">
        <v>153</v>
      </c>
      <c r="B102" s="13"/>
      <c r="C102" s="13" t="s">
        <v>154</v>
      </c>
      <c r="D102" s="13"/>
      <c r="E102" s="23"/>
      <c r="F102" s="22">
        <f>D102*E102</f>
        <v>0</v>
      </c>
      <c r="G102" s="23">
        <f>F102*0.2</f>
        <v>0</v>
      </c>
      <c r="H102" s="23">
        <f>F102+G102</f>
        <v>0</v>
      </c>
    </row>
    <row r="103" spans="1:8">
      <c r="A103" s="13" t="s">
        <v>153</v>
      </c>
      <c r="B103" s="13"/>
      <c r="C103" s="13" t="s">
        <v>155</v>
      </c>
      <c r="D103" s="13"/>
      <c r="E103" s="23"/>
      <c r="F103" s="22">
        <f>D103*E103</f>
        <v>0</v>
      </c>
      <c r="G103" s="23">
        <f>F103*0.2</f>
        <v>0</v>
      </c>
      <c r="H103" s="23">
        <f>F103+G103</f>
        <v>0</v>
      </c>
    </row>
    <row r="104" spans="1:8">
      <c r="A104" s="13" t="s">
        <v>153</v>
      </c>
      <c r="B104" s="13"/>
      <c r="C104" s="13" t="s">
        <v>156</v>
      </c>
      <c r="D104" s="13"/>
      <c r="E104" s="23"/>
      <c r="F104" s="22">
        <f>D104*E104</f>
        <v>0</v>
      </c>
      <c r="G104" s="23">
        <f>F104*0.2</f>
        <v>0</v>
      </c>
      <c r="H104" s="23">
        <f>F104+G104</f>
        <v>0</v>
      </c>
    </row>
    <row r="105" spans="1:8">
      <c r="A105" s="13" t="s">
        <v>153</v>
      </c>
      <c r="B105" s="13"/>
      <c r="C105" s="13" t="s">
        <v>157</v>
      </c>
      <c r="D105" s="13"/>
      <c r="E105" s="23"/>
      <c r="F105" s="22">
        <f>D105*E105</f>
        <v>0</v>
      </c>
      <c r="G105" s="23">
        <f>F105*0.2</f>
        <v>0</v>
      </c>
      <c r="H105" s="23">
        <f>F105+G105</f>
        <v>0</v>
      </c>
    </row>
    <row r="106" spans="1:8">
      <c r="A106" s="13" t="s">
        <v>153</v>
      </c>
      <c r="B106" s="13"/>
      <c r="C106" s="13" t="s">
        <v>158</v>
      </c>
      <c r="D106" s="13"/>
      <c r="E106" s="23"/>
      <c r="F106" s="22">
        <f>D106*E106</f>
        <v>0</v>
      </c>
      <c r="G106" s="23">
        <f>F106*0.2</f>
        <v>0</v>
      </c>
      <c r="H106" s="23">
        <f>F106+G106</f>
        <v>0</v>
      </c>
    </row>
    <row r="107" spans="1:8">
      <c r="A107" s="13" t="s">
        <v>153</v>
      </c>
      <c r="B107" s="13"/>
      <c r="C107" s="13" t="s">
        <v>159</v>
      </c>
      <c r="D107" s="13"/>
      <c r="E107" s="23"/>
      <c r="F107" s="22">
        <f>D107*E107</f>
        <v>0</v>
      </c>
      <c r="G107" s="23">
        <f>F107*0.2</f>
        <v>0</v>
      </c>
      <c r="H107" s="23">
        <f>F107+G107</f>
        <v>0</v>
      </c>
    </row>
    <row r="108" spans="1:8">
      <c r="A108" s="13" t="s">
        <v>153</v>
      </c>
      <c r="B108" s="13"/>
      <c r="C108" s="13" t="s">
        <v>160</v>
      </c>
      <c r="D108" s="13"/>
      <c r="E108" s="23"/>
      <c r="F108" s="22">
        <f>D108*E108</f>
        <v>0</v>
      </c>
      <c r="G108" s="23">
        <f>F108*0.2</f>
        <v>0</v>
      </c>
      <c r="H108" s="23">
        <f>F108+G108</f>
        <v>0</v>
      </c>
    </row>
    <row r="109" spans="1:8">
      <c r="A109" s="13"/>
      <c r="B109" s="13"/>
      <c r="C109" s="13"/>
      <c r="D109" s="13"/>
      <c r="E109" s="23"/>
      <c r="F109" s="22">
        <f>D109*E109</f>
        <v>0</v>
      </c>
      <c r="G109" s="23">
        <f>F109*0.2</f>
        <v>0</v>
      </c>
      <c r="H109" s="23">
        <f>F109+G109</f>
        <v>0</v>
      </c>
    </row>
    <row r="110" spans="1:8">
      <c r="A110" s="13"/>
      <c r="B110" s="13"/>
      <c r="C110" s="13"/>
      <c r="D110" s="13"/>
      <c r="E110" s="23"/>
      <c r="F110" s="22">
        <f>D110*E110</f>
        <v>0</v>
      </c>
      <c r="G110" s="23">
        <f>F110*0.2</f>
        <v>0</v>
      </c>
      <c r="H110" s="23">
        <f>F110+G110</f>
        <v>0</v>
      </c>
    </row>
    <row r="111" spans="1:8">
      <c r="A111" s="13"/>
      <c r="B111" s="13"/>
      <c r="C111" s="13"/>
      <c r="D111" s="13"/>
      <c r="E111" s="23"/>
      <c r="F111" s="22">
        <f>D111*E111</f>
        <v>0</v>
      </c>
      <c r="G111" s="23">
        <f>F111*0.2</f>
        <v>0</v>
      </c>
      <c r="H111" s="23">
        <f>F111+G111</f>
        <v>0</v>
      </c>
    </row>
    <row r="112" spans="1:8">
      <c r="A112" s="13"/>
      <c r="B112" s="13"/>
      <c r="C112" s="13"/>
      <c r="D112" s="13"/>
      <c r="E112" s="23"/>
      <c r="F112" s="22">
        <f>D112*E112</f>
        <v>0</v>
      </c>
      <c r="G112" s="23">
        <f>F112*0.2</f>
        <v>0</v>
      </c>
      <c r="H112" s="23">
        <f>F112+G112</f>
        <v>0</v>
      </c>
    </row>
    <row r="113" spans="1:8">
      <c r="A113" s="13" t="s">
        <v>153</v>
      </c>
      <c r="B113" s="13"/>
      <c r="C113" s="13" t="s">
        <v>161</v>
      </c>
      <c r="D113" s="13"/>
      <c r="E113" s="23"/>
      <c r="F113" s="22">
        <f>D113*E113</f>
        <v>0</v>
      </c>
      <c r="G113" s="23">
        <f>F113*0.2</f>
        <v>0</v>
      </c>
      <c r="H113" s="23">
        <f>F113+G113</f>
        <v>0</v>
      </c>
    </row>
    <row r="114" spans="1:8">
      <c r="A114" s="13" t="s">
        <v>153</v>
      </c>
      <c r="B114" s="13"/>
      <c r="C114" s="13" t="s">
        <v>162</v>
      </c>
      <c r="D114" s="13"/>
      <c r="E114" s="23"/>
      <c r="F114" s="22">
        <f>D114*E114</f>
        <v>0</v>
      </c>
      <c r="G114" s="23">
        <f>F114*0.2</f>
        <v>0</v>
      </c>
      <c r="H114" s="23">
        <f>F114+G114</f>
        <v>0</v>
      </c>
    </row>
    <row r="115" spans="1:8">
      <c r="A115" s="13" t="s">
        <v>153</v>
      </c>
      <c r="B115" s="13"/>
      <c r="C115" s="13" t="s">
        <v>163</v>
      </c>
      <c r="D115" s="13"/>
      <c r="E115" s="23"/>
      <c r="F115" s="22">
        <f>D115*E115</f>
        <v>0</v>
      </c>
      <c r="G115" s="23">
        <f>F115*0.2</f>
        <v>0</v>
      </c>
      <c r="H115" s="23">
        <f>F115+G115</f>
        <v>0</v>
      </c>
    </row>
    <row r="116" spans="1:8">
      <c r="A116" s="13" t="s">
        <v>153</v>
      </c>
      <c r="B116" s="13"/>
      <c r="C116" s="13" t="s">
        <v>164</v>
      </c>
      <c r="D116" s="13"/>
      <c r="E116" s="23"/>
      <c r="F116" s="22">
        <f>D116*E116</f>
        <v>0</v>
      </c>
      <c r="G116" s="23">
        <f>F116*0.2</f>
        <v>0</v>
      </c>
      <c r="H116" s="23">
        <f>F116+G116</f>
        <v>0</v>
      </c>
    </row>
    <row r="117" spans="1:8">
      <c r="A117" s="13" t="s">
        <v>153</v>
      </c>
      <c r="B117" s="13"/>
      <c r="C117" s="13" t="s">
        <v>165</v>
      </c>
      <c r="D117" s="13"/>
      <c r="E117" s="23"/>
      <c r="F117" s="22">
        <f>D117*E117</f>
        <v>0</v>
      </c>
      <c r="G117" s="23">
        <f>F117*0.2</f>
        <v>0</v>
      </c>
      <c r="H117" s="23">
        <f>F117+G117</f>
        <v>0</v>
      </c>
    </row>
    <row r="118" spans="1:8">
      <c r="A118" s="13" t="s">
        <v>153</v>
      </c>
      <c r="B118" s="13"/>
      <c r="C118" s="13" t="s">
        <v>166</v>
      </c>
      <c r="D118" s="13"/>
      <c r="E118" s="23"/>
      <c r="F118" s="22">
        <f>D118*E118</f>
        <v>0</v>
      </c>
      <c r="G118" s="23">
        <f>F118*0.2</f>
        <v>0</v>
      </c>
      <c r="H118" s="23">
        <f>F118+G118</f>
        <v>0</v>
      </c>
    </row>
    <row r="119" spans="1:8">
      <c r="A119" s="13"/>
      <c r="B119" s="13"/>
      <c r="C119" s="13"/>
      <c r="D119" s="13"/>
      <c r="E119" s="23"/>
      <c r="F119" s="22">
        <f>D119*E119</f>
        <v>0</v>
      </c>
      <c r="G119" s="23">
        <f>F119*0.2</f>
        <v>0</v>
      </c>
      <c r="H119" s="23">
        <f>F119+G119</f>
        <v>0</v>
      </c>
    </row>
    <row r="120" spans="1:8">
      <c r="A120" s="13"/>
      <c r="B120" s="13"/>
      <c r="C120" s="13"/>
      <c r="D120" s="13"/>
      <c r="E120" s="23"/>
      <c r="F120" s="22">
        <f>D120*E120</f>
        <v>0</v>
      </c>
      <c r="G120" s="23">
        <f>F120*0.2</f>
        <v>0</v>
      </c>
      <c r="H120" s="23">
        <f>F120+G120</f>
        <v>0</v>
      </c>
    </row>
    <row r="121" spans="1:8">
      <c r="A121" s="13"/>
      <c r="B121" s="13"/>
      <c r="C121" s="13"/>
      <c r="D121" s="13"/>
      <c r="E121" s="23"/>
      <c r="F121" s="22">
        <f>D121*E121</f>
        <v>0</v>
      </c>
      <c r="G121" s="23">
        <f>F121*0.2</f>
        <v>0</v>
      </c>
      <c r="H121" s="23">
        <f>F121+G121</f>
        <v>0</v>
      </c>
    </row>
    <row r="122" spans="1:8">
      <c r="A122" s="13"/>
      <c r="B122" s="13"/>
      <c r="C122" s="13"/>
      <c r="D122" s="13"/>
      <c r="E122" s="23"/>
      <c r="F122" s="22">
        <f>D122*E122</f>
        <v>0</v>
      </c>
      <c r="G122" s="23">
        <f>F122*0.2</f>
        <v>0</v>
      </c>
      <c r="H122" s="23">
        <f>F122+G122</f>
        <v>0</v>
      </c>
    </row>
    <row r="123" spans="1:8">
      <c r="A123" s="13"/>
      <c r="B123" s="13"/>
      <c r="C123" s="13"/>
      <c r="D123" s="13"/>
      <c r="E123" s="23"/>
      <c r="F123" s="22">
        <f>D123*E123</f>
        <v>0</v>
      </c>
      <c r="G123" s="23">
        <f>F123*0.2</f>
        <v>0</v>
      </c>
      <c r="H123" s="23">
        <f>F123+G123</f>
        <v>0</v>
      </c>
    </row>
    <row r="124" spans="1:8">
      <c r="A124" s="13" t="s">
        <v>153</v>
      </c>
      <c r="B124" s="13"/>
      <c r="C124" s="13" t="s">
        <v>167</v>
      </c>
      <c r="D124" s="13"/>
      <c r="E124" s="23"/>
      <c r="F124" s="22">
        <f>D124*E124</f>
        <v>0</v>
      </c>
      <c r="G124" s="23">
        <f>F124*0.2</f>
        <v>0</v>
      </c>
      <c r="H124" s="23">
        <f>F124+G124</f>
        <v>0</v>
      </c>
    </row>
    <row r="125" spans="1:8">
      <c r="A125" s="13"/>
      <c r="B125" s="13"/>
      <c r="C125" s="13"/>
      <c r="D125" s="13"/>
      <c r="E125" s="23"/>
      <c r="F125" s="22">
        <f>D125*E125</f>
        <v>0</v>
      </c>
      <c r="G125" s="23">
        <f>F125*0.2</f>
        <v>0</v>
      </c>
      <c r="H125" s="23">
        <f>F125+G125</f>
        <v>0</v>
      </c>
    </row>
    <row r="126" spans="1:8">
      <c r="A126" s="13"/>
      <c r="B126" s="13"/>
      <c r="C126" s="13"/>
      <c r="D126" s="13"/>
      <c r="E126" s="23"/>
      <c r="F126" s="22">
        <f>D126*E126</f>
        <v>0</v>
      </c>
      <c r="G126" s="23">
        <f>F126*0.2</f>
        <v>0</v>
      </c>
      <c r="H126" s="23">
        <f>F126+G126</f>
        <v>0</v>
      </c>
    </row>
    <row r="127" spans="1:8">
      <c r="A127" s="13"/>
      <c r="B127" s="13"/>
      <c r="C127" s="13"/>
      <c r="D127" s="13"/>
      <c r="E127" s="23"/>
      <c r="F127" s="22">
        <f>D127*E127</f>
        <v>0</v>
      </c>
      <c r="G127" s="23">
        <f>F127*0.2</f>
        <v>0</v>
      </c>
      <c r="H127" s="23">
        <f>F127+G127</f>
        <v>0</v>
      </c>
    </row>
    <row r="128" spans="1:8">
      <c r="A128" s="13"/>
      <c r="B128" s="13"/>
      <c r="C128" s="13"/>
      <c r="D128" s="13"/>
      <c r="E128" s="23"/>
      <c r="F128" s="22">
        <f>D128*E128</f>
        <v>0</v>
      </c>
      <c r="G128" s="23">
        <f>F128*0.2</f>
        <v>0</v>
      </c>
      <c r="H128" s="23">
        <f>F128+G128</f>
        <v>0</v>
      </c>
    </row>
    <row r="129" spans="1:8">
      <c r="A129" s="13"/>
      <c r="B129" s="13"/>
      <c r="C129" s="13"/>
      <c r="D129" s="13"/>
      <c r="E129" s="23"/>
      <c r="F129" s="22">
        <f>D129*E129</f>
        <v>0</v>
      </c>
      <c r="G129" s="23">
        <f>F129*0.2</f>
        <v>0</v>
      </c>
      <c r="H129" s="23">
        <f>F129+G129</f>
        <v>0</v>
      </c>
    </row>
    <row r="130" spans="1:8">
      <c r="A130" s="13"/>
      <c r="B130" s="13"/>
      <c r="C130" s="13"/>
      <c r="D130" s="13"/>
      <c r="E130" s="23"/>
      <c r="F130" s="22">
        <f>D130*E130</f>
        <v>0</v>
      </c>
      <c r="G130" s="23">
        <f>F130*0.2</f>
        <v>0</v>
      </c>
      <c r="H130" s="23">
        <f>F130+G130</f>
        <v>0</v>
      </c>
    </row>
    <row r="131" spans="1:8">
      <c r="A131" s="13"/>
      <c r="B131" s="13"/>
      <c r="C131" s="13"/>
      <c r="D131" s="13"/>
      <c r="E131" s="23"/>
      <c r="F131" s="22">
        <f>D131*E131</f>
        <v>0</v>
      </c>
      <c r="G131" s="23">
        <f>F131*0.2</f>
        <v>0</v>
      </c>
      <c r="H131" s="23">
        <f>F131+G131</f>
        <v>0</v>
      </c>
    </row>
    <row r="132" spans="1:8">
      <c r="A132" s="13"/>
      <c r="B132" s="13"/>
      <c r="C132" s="13"/>
      <c r="D132" s="13"/>
      <c r="E132" s="23"/>
      <c r="F132" s="22">
        <f>D132*E132</f>
        <v>0</v>
      </c>
      <c r="G132" s="23">
        <f>F132*0.2</f>
        <v>0</v>
      </c>
      <c r="H132" s="23">
        <f>F132+G132</f>
        <v>0</v>
      </c>
    </row>
    <row r="133" spans="1:8">
      <c r="A133" s="13"/>
      <c r="B133" s="13"/>
      <c r="C133" s="13"/>
      <c r="D133" s="13"/>
      <c r="E133" s="23"/>
      <c r="F133" s="22">
        <f>D133*E133</f>
        <v>0</v>
      </c>
      <c r="G133" s="23">
        <f>F133*0.2</f>
        <v>0</v>
      </c>
      <c r="H133" s="23">
        <f>F133+G133</f>
        <v>0</v>
      </c>
    </row>
    <row r="134" spans="1:8">
      <c r="A134" s="13"/>
      <c r="B134" s="13"/>
      <c r="C134" s="13"/>
      <c r="D134" s="13"/>
      <c r="E134" s="23"/>
      <c r="F134" s="22">
        <f>D134*E134</f>
        <v>0</v>
      </c>
      <c r="G134" s="23">
        <f>F134*0.2</f>
        <v>0</v>
      </c>
      <c r="H134" s="23">
        <f>F134+G134</f>
        <v>0</v>
      </c>
    </row>
    <row r="135" spans="1:8">
      <c r="A135" s="13"/>
      <c r="B135" s="13"/>
      <c r="C135" s="13"/>
      <c r="D135" s="13"/>
      <c r="E135" s="23"/>
      <c r="F135" s="22">
        <f>D135*E135</f>
        <v>0</v>
      </c>
      <c r="G135" s="23">
        <f>F135*0.2</f>
        <v>0</v>
      </c>
      <c r="H135" s="23">
        <f>F135+G135</f>
        <v>0</v>
      </c>
    </row>
    <row r="136" spans="1:8">
      <c r="A136" s="13"/>
      <c r="B136" s="13"/>
      <c r="C136" s="13"/>
      <c r="D136" s="13"/>
      <c r="E136" s="23"/>
      <c r="F136" s="22">
        <f>D136*E136</f>
        <v>0</v>
      </c>
      <c r="G136" s="23">
        <f>F136*0.2</f>
        <v>0</v>
      </c>
      <c r="H136" s="23">
        <f>F136+G136</f>
        <v>0</v>
      </c>
    </row>
    <row r="137" spans="1:8">
      <c r="A137" s="13"/>
      <c r="B137" s="13"/>
      <c r="C137" s="13"/>
      <c r="D137" s="13"/>
      <c r="E137" s="23"/>
      <c r="F137" s="22">
        <f>D137*E137</f>
        <v>0</v>
      </c>
      <c r="G137" s="23">
        <f>F137*0.2</f>
        <v>0</v>
      </c>
      <c r="H137" s="23">
        <f>F137+G137</f>
        <v>0</v>
      </c>
    </row>
    <row r="138" spans="1:8">
      <c r="A138" s="13"/>
      <c r="B138" s="13"/>
      <c r="C138" s="13"/>
      <c r="D138" s="13"/>
      <c r="E138" s="23"/>
      <c r="F138" s="22">
        <f>D138*E138</f>
        <v>0</v>
      </c>
      <c r="G138" s="23">
        <f>F138*0.2</f>
        <v>0</v>
      </c>
      <c r="H138" s="23">
        <f>F138+G138</f>
        <v>0</v>
      </c>
    </row>
    <row r="139" spans="1:8">
      <c r="A139" s="13"/>
      <c r="B139" s="13"/>
      <c r="C139" s="13"/>
      <c r="D139" s="13"/>
      <c r="E139" s="23"/>
      <c r="F139" s="22">
        <f>D139*E139</f>
        <v>0</v>
      </c>
      <c r="G139" s="23">
        <f>F139*0.2</f>
        <v>0</v>
      </c>
      <c r="H139" s="23">
        <f>F139+G139</f>
        <v>0</v>
      </c>
    </row>
    <row r="140" spans="1:8">
      <c r="A140" s="13"/>
      <c r="B140" s="13"/>
      <c r="C140" s="13"/>
      <c r="D140" s="13"/>
      <c r="E140" s="23"/>
      <c r="F140" s="22">
        <f>D140*E140</f>
        <v>0</v>
      </c>
      <c r="G140" s="23">
        <f>F140*0.2</f>
        <v>0</v>
      </c>
      <c r="H140" s="23">
        <f>F140+G140</f>
        <v>0</v>
      </c>
    </row>
    <row r="141" spans="1:8">
      <c r="A141" s="13"/>
      <c r="B141" s="13"/>
      <c r="C141" s="13"/>
      <c r="D141" s="13"/>
      <c r="E141" s="23"/>
      <c r="F141" s="22">
        <f>D141*E141</f>
        <v>0</v>
      </c>
      <c r="G141" s="23">
        <f>F141*0.2</f>
        <v>0</v>
      </c>
      <c r="H141" s="23">
        <f>F141+G141</f>
        <v>0</v>
      </c>
    </row>
    <row r="142" spans="1:8">
      <c r="A142" s="13"/>
      <c r="B142" s="13"/>
      <c r="C142" s="13"/>
      <c r="D142" s="13"/>
      <c r="E142" s="23"/>
      <c r="F142" s="22">
        <f>D142*E142</f>
        <v>0</v>
      </c>
      <c r="G142" s="23">
        <f>F142*0.2</f>
        <v>0</v>
      </c>
      <c r="H142" s="23">
        <f>F142+G142</f>
        <v>0</v>
      </c>
    </row>
    <row r="143" spans="1:8">
      <c r="A143" s="13"/>
      <c r="B143" s="13"/>
      <c r="C143" s="13"/>
      <c r="D143" s="13"/>
      <c r="E143" s="23"/>
      <c r="F143" s="22">
        <f>D143*E143</f>
        <v>0</v>
      </c>
      <c r="G143" s="23">
        <f>F143*0.2</f>
        <v>0</v>
      </c>
      <c r="H143" s="23">
        <f>F143+G143</f>
        <v>0</v>
      </c>
    </row>
    <row r="144" spans="1:8">
      <c r="A144" s="13"/>
      <c r="B144" s="13"/>
      <c r="C144" s="13"/>
      <c r="D144" s="13"/>
      <c r="E144" s="23"/>
      <c r="F144" s="22">
        <f>D144*E144</f>
        <v>0</v>
      </c>
      <c r="G144" s="23">
        <f>F144*0.2</f>
        <v>0</v>
      </c>
      <c r="H144" s="23">
        <f>F144+G144</f>
        <v>0</v>
      </c>
    </row>
    <row r="145" spans="1:8">
      <c r="A145" s="13"/>
      <c r="B145" s="13"/>
      <c r="C145" s="13"/>
      <c r="D145" s="13"/>
      <c r="E145" s="23"/>
      <c r="F145" s="22">
        <f>D145*E145</f>
        <v>0</v>
      </c>
      <c r="G145" s="23">
        <f>F145*0.2</f>
        <v>0</v>
      </c>
      <c r="H145" s="23">
        <f>F145+G145</f>
        <v>0</v>
      </c>
    </row>
    <row r="146" spans="1:8">
      <c r="A146" s="13"/>
      <c r="B146" s="13"/>
      <c r="C146" s="13"/>
      <c r="D146" s="13"/>
      <c r="E146" s="23"/>
      <c r="F146" s="22">
        <f>D146*E146</f>
        <v>0</v>
      </c>
      <c r="G146" s="23">
        <f>F146*0.2</f>
        <v>0</v>
      </c>
      <c r="H146" s="23">
        <f>F146+G146</f>
        <v>0</v>
      </c>
    </row>
    <row r="147" spans="1:8">
      <c r="A147" s="13"/>
      <c r="B147" s="13"/>
      <c r="C147" s="13"/>
      <c r="D147" s="13"/>
      <c r="E147" s="23"/>
      <c r="F147" s="22">
        <f>D147*E147</f>
        <v>0</v>
      </c>
      <c r="G147" s="23">
        <f>F147*0.2</f>
        <v>0</v>
      </c>
      <c r="H147" s="23">
        <f>F147+G147</f>
        <v>0</v>
      </c>
    </row>
    <row r="148" spans="1:8">
      <c r="A148" s="13"/>
      <c r="B148" s="13"/>
      <c r="C148" s="13"/>
      <c r="D148" s="13"/>
      <c r="E148" s="23"/>
      <c r="F148" s="22">
        <f>D148*E148</f>
        <v>0</v>
      </c>
      <c r="G148" s="23">
        <f>F148*0.2</f>
        <v>0</v>
      </c>
      <c r="H148" s="23">
        <f>F148+G148</f>
        <v>0</v>
      </c>
    </row>
    <row r="149" spans="1:8">
      <c r="A149" s="13"/>
      <c r="B149" s="13"/>
      <c r="C149" s="13"/>
      <c r="D149" s="13"/>
      <c r="E149" s="23"/>
      <c r="F149" s="22">
        <f>D149*E149</f>
        <v>0</v>
      </c>
      <c r="G149" s="23">
        <f>F149*0.2</f>
        <v>0</v>
      </c>
      <c r="H149" s="23">
        <f>F149+G149</f>
        <v>0</v>
      </c>
    </row>
    <row r="150" spans="1:8">
      <c r="A150" s="13"/>
      <c r="B150" s="13"/>
      <c r="C150" s="13"/>
      <c r="D150" s="13"/>
      <c r="E150" s="23"/>
      <c r="F150" s="22">
        <f>D150*E150</f>
        <v>0</v>
      </c>
      <c r="G150" s="23">
        <f>F150*0.2</f>
        <v>0</v>
      </c>
      <c r="H150" s="23">
        <f>F150+G150</f>
        <v>0</v>
      </c>
    </row>
    <row r="151" spans="1:8">
      <c r="A151" s="13"/>
      <c r="B151" s="13"/>
      <c r="C151" s="13"/>
      <c r="D151" s="13"/>
      <c r="E151" s="23"/>
      <c r="F151" s="22">
        <f>D151*E151</f>
        <v>0</v>
      </c>
      <c r="G151" s="23">
        <f>F151*0.2</f>
        <v>0</v>
      </c>
      <c r="H151" s="23">
        <f>F151+G151</f>
        <v>0</v>
      </c>
    </row>
    <row r="152" spans="1:8">
      <c r="A152" s="13"/>
      <c r="B152" s="13"/>
      <c r="C152" s="13"/>
      <c r="D152" s="13"/>
      <c r="E152" s="23"/>
      <c r="F152" s="22">
        <f>D152*E152</f>
        <v>0</v>
      </c>
      <c r="G152" s="23">
        <f>F152*0.2</f>
        <v>0</v>
      </c>
      <c r="H152" s="23">
        <f>F152+G152</f>
        <v>0</v>
      </c>
    </row>
    <row r="153" spans="1:8">
      <c r="A153" s="13"/>
      <c r="B153" s="13"/>
      <c r="C153" s="13"/>
      <c r="D153" s="13"/>
      <c r="E153" s="23"/>
      <c r="F153" s="22">
        <f>D153*E153</f>
        <v>0</v>
      </c>
      <c r="G153" s="23">
        <f>F153*0.2</f>
        <v>0</v>
      </c>
      <c r="H153" s="23">
        <f>F153+G153</f>
        <v>0</v>
      </c>
    </row>
    <row r="154" spans="1:8">
      <c r="A154" s="13"/>
      <c r="B154" s="13"/>
      <c r="C154" s="13"/>
      <c r="D154" s="13"/>
      <c r="E154" s="23"/>
      <c r="F154" s="22">
        <f>D154*E154</f>
        <v>0</v>
      </c>
      <c r="G154" s="23">
        <f>F154*0.2</f>
        <v>0</v>
      </c>
      <c r="H154" s="23">
        <f>F154+G154</f>
        <v>0</v>
      </c>
    </row>
    <row r="155" spans="1:8">
      <c r="A155" s="13"/>
      <c r="B155" s="13"/>
      <c r="C155" s="13"/>
      <c r="D155" s="13"/>
      <c r="E155" s="23"/>
      <c r="F155" s="22">
        <f>D155*E155</f>
        <v>0</v>
      </c>
      <c r="G155" s="23">
        <f>F155*0.2</f>
        <v>0</v>
      </c>
      <c r="H155" s="23">
        <f>F155+G155</f>
        <v>0</v>
      </c>
    </row>
  </sheetData>
  <dataValidations count="1">
    <dataValidation sqref="F31:F34" type="decimal" operator="greaterThan" errorStyle="stop" allowBlank="1" showInputMessage="1" showErrorMessage="1" promptTitle="Positive Zahlen" prompt="Bitte nur positive Zahlen erfassen." errorTitle="Positive Zahlen" error="Bitte nur positive Zahlen erfassen." view="0">
      <formula1>0</formula1>
      <formula2/>
    </dataValidation>
  </dataValidations>
  <printOptions>
    <extLst>
      <ext uri="smNativeData">
        <pm:pageFlags xmlns:pm="smNativeData" id="1717336270" printRowHead="0" printColHead="0" printHeadLine="0" printFootLine="0" autoHeightHeader="0" autoHeightFooter="0" fitToPageBoth="0"/>
      </ext>
    </extLst>
  </printOptions>
  <pageMargins left="0.700000" right="0.700000" top="0.787500" bottom="0.787500" header="0.300000" footer="0.300000"/>
  <pageSetup paperSize="9" fitToWidth="0" fitToHeight="1"/>
  <headerFooter>
    <extLst>
      <ext uri="smNativeData">
        <pm:header xmlns:pm="smNativeData" id="1717336270" l="56" r="56" t="56" b="56" borderId="0" fillId="0" vertical="0"/>
        <pm:footer xmlns:pm="smNativeData" id="1717336270" l="56" r="56" t="56" b="56" borderId="0" fillId="0" vertical="2"/>
        <pm:paperBin xmlns:pm="smNativeData" id="1717336270" Id="0" type="0" value="0"/>
        <pm:paperBin xmlns:pm="smNativeData" id="1717336270" Id="1" type="0" value="0"/>
      </ext>
    </extLst>
  </headerFooter>
  <extLst>
    <ext uri="smNativeData">
      <pm:sheetPrefs xmlns:pm="smNativeData" day="1717336270" outlineProtect="1" showHorizontalRuler="1" showVerticalRuler="1" showAltShade="0">
        <pm:shade id="0" type="0" fgLvl="100" fgClr="000000" bgLvl="100" bgClr="FFFFFF"/>
        <pm:shade id="1" type="0" fgLvl="100" fgClr="000000" bgLvl="100" bgClr="FFFFFF"/>
      </pm:sheetPref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H49"/>
  <sheetViews>
    <sheetView view="normal" workbookViewId="0">
      <selection activeCell="A2" sqref="A2"/>
    </sheetView>
  </sheetViews>
  <sheetFormatPr baseColWidth="10" defaultColWidth="10.675676" defaultRowHeight="13.45"/>
  <cols>
    <col min="1" max="1" width="54.108108" customWidth="1"/>
    <col min="2" max="2" width="42.882883" customWidth="1"/>
    <col min="4" max="4" width="24.882883" customWidth="1"/>
    <col min="5" max="5" width="31.000000" customWidth="1"/>
    <col min="6" max="6" width="16.666667" customWidth="1"/>
  </cols>
  <sheetData>
    <row r="1" spans="1:1">
      <c r="A1" s="2" t="s">
        <v>168</v>
      </c>
    </row>
    <row r="6" spans="1:6">
      <c r="A6" s="3" t="s">
        <v>169</v>
      </c>
      <c r="B6" s="3" t="s">
        <v>170</v>
      </c>
      <c r="C6" s="3" t="s">
        <v>171</v>
      </c>
      <c r="D6" s="3" t="s">
        <v>172</v>
      </c>
      <c r="E6" s="3" t="s">
        <v>173</v>
      </c>
      <c r="F6" s="3" t="s">
        <v>174</v>
      </c>
    </row>
    <row r="7" spans="1:7">
      <c r="A7" s="4" t="s">
        <v>175</v>
      </c>
      <c r="B7" s="5" t="s">
        <v>176</v>
      </c>
      <c r="C7" s="6" t="n">
        <v>8</v>
      </c>
      <c r="D7" s="6" t="n">
        <v>8</v>
      </c>
      <c r="E7" s="6" t="n">
        <v>27.5</v>
      </c>
      <c r="F7" s="6"/>
      <c r="G7" t="s">
        <v>177</v>
      </c>
    </row>
    <row r="8" spans="1:6">
      <c r="A8" s="4" t="s">
        <v>178</v>
      </c>
      <c r="B8" s="5"/>
      <c r="C8" s="6" t="n">
        <v>6</v>
      </c>
      <c r="D8" s="6">
        <f>C8*D7</f>
        <v>48</v>
      </c>
      <c r="E8" s="6">
        <f>D8*$E$7</f>
        <v>1320</v>
      </c>
      <c r="F8" s="6"/>
    </row>
    <row r="9" spans="1:8">
      <c r="A9" s="4" t="s">
        <v>179</v>
      </c>
      <c r="B9" s="5"/>
      <c r="C9" s="6" t="n">
        <v>5</v>
      </c>
      <c r="D9" s="6">
        <f>D8*5</f>
        <v>240</v>
      </c>
      <c r="E9" s="6">
        <f>D9*$E$7</f>
        <v>6600</v>
      </c>
      <c r="F9" s="6"/>
      <c r="H9">
        <f>480/80</f>
        <v>6</v>
      </c>
    </row>
    <row r="10" spans="1:6">
      <c r="A10" s="4" t="s">
        <v>180</v>
      </c>
      <c r="B10" s="5"/>
      <c r="C10" s="6" t="n">
        <v>4</v>
      </c>
      <c r="D10" s="6">
        <f>D9*4</f>
        <v>960</v>
      </c>
      <c r="E10" s="6">
        <f>D10*$E$7</f>
        <v>26400</v>
      </c>
      <c r="F10" s="6"/>
    </row>
    <row r="11" spans="1:6">
      <c r="A11" s="4" t="s">
        <v>181</v>
      </c>
      <c r="B11" s="5"/>
      <c r="C11" s="6" t="n">
        <v>10</v>
      </c>
      <c r="D11" s="6">
        <f>D10*10</f>
        <v>9600</v>
      </c>
      <c r="E11" s="6">
        <f>D11*$E$7</f>
        <v>264000</v>
      </c>
      <c r="F11" s="6"/>
    </row>
    <row r="12" spans="1:6">
      <c r="A12" s="4"/>
      <c r="B12" s="5"/>
      <c r="C12" s="6"/>
      <c r="D12" s="6"/>
      <c r="E12" s="6"/>
      <c r="F12" s="6"/>
    </row>
    <row r="13" spans="1:7">
      <c r="A13" s="4" t="s">
        <v>182</v>
      </c>
      <c r="B13" s="5" t="s">
        <v>183</v>
      </c>
      <c r="C13" s="6"/>
      <c r="D13" s="6" t="n">
        <v>6</v>
      </c>
      <c r="E13" s="6" t="n">
        <v>5.83999999999999986</v>
      </c>
      <c r="F13" s="6"/>
      <c r="G13" t="s">
        <v>184</v>
      </c>
    </row>
    <row r="14" spans="1:8">
      <c r="A14" s="4" t="s">
        <v>178</v>
      </c>
      <c r="B14" s="5"/>
      <c r="C14" s="6" t="n">
        <v>6</v>
      </c>
      <c r="D14" s="6">
        <f>C14*D13</f>
        <v>36</v>
      </c>
      <c r="E14" s="7">
        <f>D14*$E$13</f>
        <v>210.240000000000009</v>
      </c>
      <c r="F14" s="6"/>
      <c r="H14">
        <f>480/75</f>
        <v>6.40000000000000036</v>
      </c>
    </row>
    <row r="15" spans="1:6">
      <c r="A15" s="4" t="s">
        <v>179</v>
      </c>
      <c r="B15" s="5"/>
      <c r="C15" s="6" t="n">
        <v>5</v>
      </c>
      <c r="D15" s="6">
        <f>C15*D14</f>
        <v>180</v>
      </c>
      <c r="E15" s="7">
        <f>D15*$E$13</f>
        <v>1051.20000000000005</v>
      </c>
      <c r="F15" s="6"/>
    </row>
    <row r="16" spans="1:6">
      <c r="A16" s="4" t="s">
        <v>180</v>
      </c>
      <c r="B16" s="5"/>
      <c r="C16" s="6" t="n">
        <v>4</v>
      </c>
      <c r="D16" s="6">
        <f>C16*D15</f>
        <v>720</v>
      </c>
      <c r="E16" s="7">
        <f>D16*$E$13</f>
        <v>4204.80000000000018</v>
      </c>
      <c r="F16" s="6"/>
    </row>
    <row r="17" spans="1:6">
      <c r="A17" s="4" t="s">
        <v>181</v>
      </c>
      <c r="B17" s="5"/>
      <c r="C17" s="6" t="n">
        <v>10</v>
      </c>
      <c r="D17" s="6">
        <f>C17*D16</f>
        <v>7200</v>
      </c>
      <c r="E17" s="7">
        <f>D17*$E$13</f>
        <v>42048</v>
      </c>
      <c r="F17" s="6"/>
    </row>
    <row r="18" spans="1:6">
      <c r="A18" s="4"/>
      <c r="B18" s="5"/>
      <c r="C18" s="6"/>
      <c r="D18" s="6"/>
      <c r="E18" s="6"/>
      <c r="F18" s="6"/>
    </row>
    <row r="19" spans="1:7">
      <c r="A19" s="4" t="s">
        <v>185</v>
      </c>
      <c r="B19" s="5" t="s">
        <v>186</v>
      </c>
      <c r="C19" s="6" t="n">
        <v>1</v>
      </c>
      <c r="D19" s="6" t="n">
        <v>4</v>
      </c>
      <c r="E19" s="6" t="n">
        <v>5</v>
      </c>
      <c r="F19" s="6"/>
      <c r="G19" t="s">
        <v>187</v>
      </c>
    </row>
    <row r="20" spans="1:6">
      <c r="A20" s="4" t="s">
        <v>178</v>
      </c>
      <c r="B20" s="5"/>
      <c r="C20" s="6" t="n">
        <v>4</v>
      </c>
      <c r="D20" s="6">
        <f>D19*C20</f>
        <v>16</v>
      </c>
      <c r="E20" s="6">
        <f>D20*$E$19</f>
        <v>80</v>
      </c>
      <c r="F20" s="6"/>
    </row>
    <row r="21" spans="1:6">
      <c r="A21" s="4" t="s">
        <v>179</v>
      </c>
      <c r="B21" s="5"/>
      <c r="C21" s="6" t="n">
        <v>5</v>
      </c>
      <c r="D21" s="6">
        <f>D20*C21</f>
        <v>80</v>
      </c>
      <c r="E21" s="6">
        <f>D21*$E$19</f>
        <v>400</v>
      </c>
      <c r="F21" s="6"/>
    </row>
    <row r="22" spans="1:6">
      <c r="A22" s="4" t="s">
        <v>180</v>
      </c>
      <c r="B22" s="5"/>
      <c r="C22" s="6" t="n">
        <v>4</v>
      </c>
      <c r="D22" s="6">
        <f>D21*C22</f>
        <v>320</v>
      </c>
      <c r="E22" s="6">
        <f>D22*$E$19</f>
        <v>1600</v>
      </c>
      <c r="F22" s="6"/>
    </row>
    <row r="23" spans="1:6">
      <c r="A23" s="4" t="s">
        <v>181</v>
      </c>
      <c r="B23" s="5"/>
      <c r="C23" s="6" t="n">
        <v>10</v>
      </c>
      <c r="D23" s="6">
        <f>D22*C23</f>
        <v>3200</v>
      </c>
      <c r="E23" s="6">
        <f>D23*$E$19</f>
        <v>16000</v>
      </c>
      <c r="F23" s="6"/>
    </row>
    <row r="24" spans="1:6">
      <c r="A24" s="4"/>
      <c r="B24" s="5"/>
      <c r="C24" s="6"/>
      <c r="D24" s="6"/>
      <c r="E24" s="7">
        <f>E23+E17+E11</f>
        <v>322048</v>
      </c>
      <c r="F24" s="6"/>
    </row>
    <row r="25" spans="1:6">
      <c r="A25" s="4"/>
      <c r="B25" s="5"/>
      <c r="C25" s="6"/>
      <c r="D25" s="6"/>
      <c r="E25" s="6"/>
      <c r="F25" s="6"/>
    </row>
    <row r="26" spans="1:6">
      <c r="A26" s="4" t="s">
        <v>188</v>
      </c>
      <c r="B26" s="5" t="s">
        <v>189</v>
      </c>
      <c r="C26" s="6"/>
      <c r="D26" s="6"/>
      <c r="E26" s="6"/>
      <c r="F26" s="6"/>
    </row>
    <row r="27" spans="1:6">
      <c r="A27" s="4"/>
      <c r="B27" s="5"/>
      <c r="C27" s="6"/>
      <c r="D27" s="6"/>
      <c r="E27" s="6"/>
      <c r="F27" s="6"/>
    </row>
    <row r="28" spans="1:6" ht="30.60" customHeight="1">
      <c r="A28" s="4" t="s">
        <v>190</v>
      </c>
      <c r="B28" s="5" t="s">
        <v>191</v>
      </c>
      <c r="C28" s="6" t="n">
        <v>4</v>
      </c>
      <c r="D28" s="6" t="n">
        <v>8</v>
      </c>
      <c r="E28" s="6" t="n">
        <v>100</v>
      </c>
      <c r="F28" s="6">
        <f>C28*D28*E28</f>
        <v>3200</v>
      </c>
    </row>
    <row r="29" spans="1:6">
      <c r="A29" s="4"/>
      <c r="B29" s="5"/>
      <c r="C29" s="6"/>
      <c r="D29" s="6"/>
      <c r="E29" s="6"/>
      <c r="F29" s="6"/>
    </row>
    <row r="30" spans="1:6">
      <c r="A30" s="4" t="s">
        <v>192</v>
      </c>
      <c r="B30" s="5"/>
      <c r="C30" s="6"/>
      <c r="D30" s="6"/>
      <c r="E30" s="6"/>
      <c r="F30" s="6"/>
    </row>
    <row r="31" spans="1:6">
      <c r="A31" s="4"/>
      <c r="B31" s="5"/>
      <c r="C31" s="6"/>
      <c r="D31" s="6"/>
      <c r="E31" s="6"/>
      <c r="F31" s="6"/>
    </row>
    <row r="32" spans="1:6">
      <c r="A32" s="4" t="s">
        <v>193</v>
      </c>
      <c r="B32" s="5"/>
      <c r="C32" s="6"/>
      <c r="D32" s="6"/>
      <c r="E32" s="6"/>
      <c r="F32" s="6"/>
    </row>
    <row r="33" spans="1:6">
      <c r="A33" s="4"/>
      <c r="B33" s="5"/>
      <c r="C33" s="6"/>
      <c r="D33" s="6"/>
      <c r="E33" s="6"/>
      <c r="F33" s="6"/>
    </row>
    <row r="34" spans="1:6">
      <c r="A34" s="4" t="s">
        <v>194</v>
      </c>
      <c r="B34" s="5"/>
      <c r="C34" s="6"/>
      <c r="D34" s="6"/>
      <c r="E34" s="6"/>
      <c r="F34" s="6"/>
    </row>
    <row r="35" spans="1:6">
      <c r="A35" s="4"/>
      <c r="B35" s="5"/>
      <c r="C35" s="6"/>
      <c r="D35" s="6"/>
      <c r="E35" s="6"/>
      <c r="F35" s="6"/>
    </row>
    <row r="36" spans="1:6">
      <c r="A36" s="4" t="s">
        <v>195</v>
      </c>
      <c r="B36" s="5"/>
      <c r="C36" s="6"/>
      <c r="D36" s="6"/>
      <c r="E36" s="6"/>
      <c r="F36" s="6"/>
    </row>
    <row r="37" spans="1:6">
      <c r="A37" s="4"/>
      <c r="B37" s="5"/>
      <c r="C37" s="6"/>
      <c r="D37" s="6"/>
      <c r="E37" s="6"/>
      <c r="F37" s="6"/>
    </row>
    <row r="38" spans="1:6">
      <c r="A38" s="4" t="s">
        <v>196</v>
      </c>
      <c r="B38" s="5"/>
      <c r="C38" s="6"/>
      <c r="D38" s="6"/>
      <c r="E38" s="6"/>
      <c r="F38" s="6"/>
    </row>
    <row r="39" spans="1:6">
      <c r="A39" s="4"/>
      <c r="B39" s="6"/>
      <c r="C39" s="6"/>
      <c r="D39" s="6"/>
      <c r="E39" s="6"/>
      <c r="F39" s="6"/>
    </row>
    <row r="40" spans="1:6">
      <c r="A40" s="4" t="s">
        <v>197</v>
      </c>
      <c r="B40" s="5"/>
      <c r="C40" s="6"/>
      <c r="D40" s="6"/>
      <c r="E40" s="6"/>
      <c r="F40" s="6"/>
    </row>
    <row r="41" spans="1:6">
      <c r="A41" s="4"/>
      <c r="B41" s="6"/>
      <c r="C41" s="6"/>
      <c r="D41" s="6"/>
      <c r="E41" s="6"/>
      <c r="F41" s="6"/>
    </row>
    <row r="42" spans="1:6">
      <c r="A42" s="4" t="s">
        <v>198</v>
      </c>
      <c r="B42" s="5"/>
      <c r="C42" s="6"/>
      <c r="D42" s="6"/>
      <c r="E42" s="6"/>
      <c r="F42" s="6"/>
    </row>
    <row r="43" spans="1:6">
      <c r="A43" s="4"/>
      <c r="B43" s="6"/>
      <c r="C43" s="6"/>
      <c r="D43" s="6"/>
      <c r="E43" s="6"/>
      <c r="F43" s="6"/>
    </row>
    <row r="44" spans="1:6">
      <c r="A44" s="4" t="s">
        <v>199</v>
      </c>
      <c r="B44" s="5"/>
      <c r="C44" s="6"/>
      <c r="D44" s="6"/>
      <c r="E44" s="6"/>
      <c r="F44" s="6"/>
    </row>
    <row r="45" spans="1:6">
      <c r="A45" s="4"/>
      <c r="B45" s="6"/>
      <c r="C45" s="6"/>
      <c r="D45" s="6"/>
      <c r="E45" s="6"/>
      <c r="F45" s="6"/>
    </row>
    <row r="46" spans="1:6">
      <c r="A46" s="4" t="s">
        <v>200</v>
      </c>
      <c r="B46" s="5"/>
      <c r="C46" s="6"/>
      <c r="D46" s="6"/>
      <c r="E46" s="6"/>
      <c r="F46" s="6"/>
    </row>
    <row r="47" spans="1:6">
      <c r="A47" s="4"/>
      <c r="B47" s="6"/>
      <c r="C47" s="6"/>
      <c r="D47" s="6"/>
      <c r="E47" s="6"/>
      <c r="F47" s="6"/>
    </row>
    <row r="48" spans="1:6">
      <c r="A48" s="4" t="s">
        <v>201</v>
      </c>
      <c r="B48" s="5"/>
      <c r="C48" s="6"/>
      <c r="D48" s="6"/>
      <c r="E48" s="6"/>
      <c r="F48" s="6"/>
    </row>
    <row r="49" spans="1:6">
      <c r="A49" s="4"/>
      <c r="B49" s="6"/>
      <c r="C49" s="6"/>
      <c r="D49" s="6"/>
      <c r="E49" s="6"/>
      <c r="F49" s="6"/>
    </row>
  </sheetData>
  <printOptions>
    <extLst>
      <ext uri="smNativeData">
        <pm:pageFlags xmlns:pm="smNativeData" id="1717336270" printRowHead="0" printColHead="0" printHeadLine="0" printFootLine="0" autoHeightHeader="0" autoHeightFooter="0" fitToPageBoth="0"/>
      </ext>
    </extLst>
  </printOptions>
  <pageMargins left="0.700000" right="0.700000" top="0.787500" bottom="0.787500" header="0.300000" footer="0.300000"/>
  <pageSetup paperSize="9" fitToWidth="0" fitToHeight="1" pageOrder="overThenDown"/>
  <headerFooter>
    <extLst>
      <ext uri="smNativeData">
        <pm:header xmlns:pm="smNativeData" id="1717336270" l="56" r="56" t="56" b="56" borderId="0" fillId="0" vertical="0"/>
        <pm:footer xmlns:pm="smNativeData" id="1717336270" l="56" r="56" t="56" b="56" borderId="0" fillId="0" vertical="2"/>
        <pm:paperBin xmlns:pm="smNativeData" id="1717336270" Id="0" type="0" value="0"/>
        <pm:paperBin xmlns:pm="smNativeData" id="1717336270" Id="1" type="0" value="0"/>
      </ext>
    </extLst>
  </headerFooter>
  <extLst>
    <ext uri="smNativeData">
      <pm:sheetPrefs xmlns:pm="smNativeData" day="1717336270" outlineProtect="1" showHorizontalRuler="1" showVerticalRuler="1" showAltShade="0">
        <pm:shade id="0" type="0" fgLvl="100" fgClr="000000" bgLvl="100" bgClr="FFFFFF"/>
        <pm:shade id="1" type="0" fgLvl="100" fgClr="000000" bgLvl="100" bgClr="FFFFFF"/>
      </pm:sheetPref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2:I83"/>
  <sheetViews>
    <sheetView view="normal" workbookViewId="0">
      <selection activeCell="A5" sqref="A5:A14"/>
    </sheetView>
  </sheetViews>
  <sheetFormatPr baseColWidth="10" defaultColWidth="10.675676" defaultRowHeight="13.45"/>
  <cols>
    <col min="1" max="1" width="48.288288" customWidth="1"/>
    <col min="2" max="2" width="27.423423" customWidth="1"/>
    <col min="3" max="3" width="16.000000" customWidth="1"/>
    <col min="4" max="4" width="14.288288" customWidth="1"/>
    <col min="5" max="5" width="13.567568" customWidth="1"/>
    <col min="7" max="9" width="14.459459" customWidth="1"/>
  </cols>
  <sheetData>
    <row r="2" spans="1:5">
      <c r="A2" s="15" t="s">
        <v>202</v>
      </c>
      <c r="B2" s="15" t="s">
        <v>203</v>
      </c>
      <c r="C2" s="16" t="s">
        <v>204</v>
      </c>
      <c r="D2" s="16" t="s">
        <v>205</v>
      </c>
      <c r="E2" s="16" t="s">
        <v>206</v>
      </c>
    </row>
    <row r="3" spans="1:9">
      <c r="A3" s="17" t="s">
        <v>207</v>
      </c>
      <c r="B3" s="17" t="n">
        <v>45413</v>
      </c>
      <c r="C3" s="18" t="n">
        <v>2000</v>
      </c>
      <c r="D3" s="18"/>
      <c r="E3" s="19"/>
      <c r="G3"/>
      <c r="H3"/>
      <c r="I3"/>
    </row>
    <row r="4" spans="1:9">
      <c r="A4" s="17" t="s">
        <v>208</v>
      </c>
      <c r="B4" s="17" t="n">
        <v>45413</v>
      </c>
      <c r="C4" s="18" t="n">
        <v>1500</v>
      </c>
      <c r="D4" s="18"/>
      <c r="E4" s="19"/>
      <c r="G4"/>
      <c r="H4"/>
      <c r="I4"/>
    </row>
    <row r="5" spans="1:9">
      <c r="A5" s="17" t="s">
        <v>85</v>
      </c>
      <c r="B5" s="17" t="n">
        <v>45413</v>
      </c>
      <c r="C5" s="18" t="n">
        <v>1200</v>
      </c>
      <c r="D5" s="18" t="n">
        <v>1000</v>
      </c>
      <c r="E5" s="19" t="s">
        <v>209</v>
      </c>
      <c r="G5"/>
      <c r="H5"/>
      <c r="I5"/>
    </row>
    <row r="6" spans="1:9">
      <c r="A6" s="17" t="s">
        <v>86</v>
      </c>
      <c r="B6" s="17" t="n">
        <v>45413</v>
      </c>
      <c r="C6" s="18" t="n">
        <v>1200</v>
      </c>
      <c r="D6" s="18" t="n">
        <v>1000</v>
      </c>
      <c r="E6" s="19" t="s">
        <v>209</v>
      </c>
      <c r="G6"/>
      <c r="H6"/>
      <c r="I6"/>
    </row>
    <row r="7" spans="1:9">
      <c r="A7" s="17" t="s">
        <v>87</v>
      </c>
      <c r="B7" s="17" t="n">
        <v>45413</v>
      </c>
      <c r="C7" s="18" t="n">
        <v>1200</v>
      </c>
      <c r="D7" s="18" t="n">
        <v>1000</v>
      </c>
      <c r="E7" s="19" t="s">
        <v>209</v>
      </c>
      <c r="G7"/>
      <c r="H7"/>
      <c r="I7"/>
    </row>
    <row r="8" spans="1:9">
      <c r="A8" s="17" t="s">
        <v>88</v>
      </c>
      <c r="B8" s="17" t="n">
        <v>45413</v>
      </c>
      <c r="C8" s="18" t="n">
        <v>1200</v>
      </c>
      <c r="D8" s="18" t="n">
        <v>1000</v>
      </c>
      <c r="E8" s="19" t="s">
        <v>209</v>
      </c>
      <c r="G8"/>
      <c r="H8"/>
      <c r="I8"/>
    </row>
    <row r="9" spans="1:9">
      <c r="A9" s="17" t="s">
        <v>89</v>
      </c>
      <c r="B9" s="17" t="n">
        <v>45413</v>
      </c>
      <c r="C9" s="18" t="n">
        <v>1200</v>
      </c>
      <c r="D9" s="18" t="n">
        <v>1000</v>
      </c>
      <c r="E9" s="19" t="s">
        <v>209</v>
      </c>
      <c r="G9"/>
      <c r="H9"/>
      <c r="I9"/>
    </row>
    <row r="10" spans="1:9">
      <c r="A10" s="17" t="s">
        <v>90</v>
      </c>
      <c r="B10" s="17" t="n">
        <v>45413</v>
      </c>
      <c r="C10" s="18" t="n">
        <v>1200</v>
      </c>
      <c r="D10" s="18" t="n">
        <v>1000</v>
      </c>
      <c r="E10" s="19" t="s">
        <v>209</v>
      </c>
      <c r="G10"/>
      <c r="H10"/>
      <c r="I10"/>
    </row>
    <row r="11" spans="1:9">
      <c r="A11" s="17" t="s">
        <v>91</v>
      </c>
      <c r="B11" s="17" t="n">
        <v>45413</v>
      </c>
      <c r="C11" s="18" t="n">
        <v>1200</v>
      </c>
      <c r="D11" s="18" t="n">
        <v>1000</v>
      </c>
      <c r="E11" s="19" t="s">
        <v>209</v>
      </c>
      <c r="G11"/>
      <c r="H11"/>
      <c r="I11"/>
    </row>
    <row r="12" spans="1:9">
      <c r="A12" s="17" t="s">
        <v>92</v>
      </c>
      <c r="B12" s="17" t="n">
        <v>45413</v>
      </c>
      <c r="C12" s="18" t="n">
        <v>1200</v>
      </c>
      <c r="D12" s="18" t="n">
        <v>1000</v>
      </c>
      <c r="E12" s="19" t="s">
        <v>209</v>
      </c>
      <c r="G12"/>
      <c r="H12"/>
      <c r="I12"/>
    </row>
    <row r="13" spans="1:9">
      <c r="A13" s="17" t="s">
        <v>93</v>
      </c>
      <c r="B13" s="17" t="n">
        <v>45413</v>
      </c>
      <c r="C13" s="18" t="n">
        <v>1500</v>
      </c>
      <c r="D13" s="18" t="n">
        <v>1000</v>
      </c>
      <c r="E13" s="19" t="s">
        <v>209</v>
      </c>
      <c r="G13"/>
      <c r="H13"/>
      <c r="I13"/>
    </row>
    <row r="14" spans="1:9">
      <c r="A14" s="17" t="s">
        <v>94</v>
      </c>
      <c r="B14" s="17" t="n">
        <v>45413</v>
      </c>
      <c r="C14" s="18" t="n">
        <v>1500</v>
      </c>
      <c r="D14" s="18" t="n">
        <v>1000</v>
      </c>
      <c r="E14" s="19" t="s">
        <v>209</v>
      </c>
      <c r="G14"/>
      <c r="H14"/>
      <c r="I14"/>
    </row>
    <row r="15" spans="1:9">
      <c r="A15" s="17" t="s">
        <v>96</v>
      </c>
      <c r="B15" s="17" t="n">
        <v>45413</v>
      </c>
      <c r="C15" s="18">
        <f>833+400</f>
        <v>1233</v>
      </c>
      <c r="D15" s="20">
        <f>833+400</f>
        <v>1233</v>
      </c>
      <c r="E15" s="19" t="s">
        <v>209</v>
      </c>
      <c r="G15"/>
      <c r="H15"/>
      <c r="I15"/>
    </row>
    <row r="16" spans="1:9">
      <c r="A16" s="17" t="s">
        <v>97</v>
      </c>
      <c r="B16" s="17" t="n">
        <v>45413</v>
      </c>
      <c r="C16" s="18">
        <f>602+400</f>
        <v>1002</v>
      </c>
      <c r="D16" s="20">
        <f>602+400</f>
        <v>1002</v>
      </c>
      <c r="E16" s="19" t="s">
        <v>209</v>
      </c>
      <c r="G16"/>
      <c r="H16"/>
      <c r="I16"/>
    </row>
    <row r="17" spans="1:9">
      <c r="A17" s="17" t="s">
        <v>98</v>
      </c>
      <c r="B17" s="17" t="n">
        <v>45413</v>
      </c>
      <c r="C17" s="18">
        <f>734+400</f>
        <v>1134</v>
      </c>
      <c r="D17" s="20">
        <f>734+400</f>
        <v>1134</v>
      </c>
      <c r="E17" s="19" t="s">
        <v>209</v>
      </c>
      <c r="G17"/>
      <c r="H17"/>
      <c r="I17"/>
    </row>
    <row r="18" spans="1:9">
      <c r="A18" s="17" t="s">
        <v>99</v>
      </c>
      <c r="B18" s="17" t="n">
        <v>45413</v>
      </c>
      <c r="C18" s="18">
        <f>694+400</f>
        <v>1094</v>
      </c>
      <c r="D18" s="20">
        <f>694+400</f>
        <v>1094</v>
      </c>
      <c r="E18" s="19" t="s">
        <v>209</v>
      </c>
      <c r="G18"/>
      <c r="H18"/>
      <c r="I18"/>
    </row>
    <row r="19" spans="1:9">
      <c r="A19" s="17" t="s">
        <v>100</v>
      </c>
      <c r="B19" s="17" t="n">
        <v>45413</v>
      </c>
      <c r="C19" s="18" t="n">
        <v>1400</v>
      </c>
      <c r="D19" s="18" t="n">
        <v>1200</v>
      </c>
      <c r="E19" s="19" t="s">
        <v>209</v>
      </c>
      <c r="G19"/>
      <c r="H19"/>
      <c r="I19"/>
    </row>
    <row r="20" spans="1:9">
      <c r="A20" s="17" t="s">
        <v>101</v>
      </c>
      <c r="B20" s="17" t="n">
        <v>45413</v>
      </c>
      <c r="C20" s="18" t="n">
        <v>1400</v>
      </c>
      <c r="D20" s="18" t="n">
        <v>1200</v>
      </c>
      <c r="E20" s="19" t="s">
        <v>209</v>
      </c>
      <c r="G20"/>
      <c r="H20"/>
      <c r="I20"/>
    </row>
    <row r="21" spans="1:9">
      <c r="A21" s="17" t="s">
        <v>102</v>
      </c>
      <c r="B21" s="17" t="n">
        <v>45413</v>
      </c>
      <c r="C21" s="18" t="n">
        <v>1400</v>
      </c>
      <c r="D21" s="18" t="n">
        <v>1200</v>
      </c>
      <c r="E21" s="19" t="s">
        <v>209</v>
      </c>
      <c r="G21"/>
      <c r="H21"/>
      <c r="I21"/>
    </row>
    <row r="22" spans="1:9">
      <c r="A22" s="17" t="s">
        <v>103</v>
      </c>
      <c r="B22" s="17" t="n">
        <v>45413</v>
      </c>
      <c r="C22" s="18" t="n">
        <v>1400</v>
      </c>
      <c r="D22" s="18" t="n">
        <v>1200</v>
      </c>
      <c r="E22" s="19" t="s">
        <v>209</v>
      </c>
      <c r="G22"/>
      <c r="H22"/>
      <c r="I22"/>
    </row>
    <row r="23" spans="1:9">
      <c r="A23" s="17" t="s">
        <v>104</v>
      </c>
      <c r="B23" s="17" t="n">
        <v>45413</v>
      </c>
      <c r="C23" s="18" t="n">
        <v>1400</v>
      </c>
      <c r="D23" s="18" t="n">
        <v>1200</v>
      </c>
      <c r="E23" s="19" t="s">
        <v>209</v>
      </c>
      <c r="G23"/>
      <c r="H23"/>
      <c r="I23"/>
    </row>
    <row r="24" spans="1:9">
      <c r="A24" s="17" t="s">
        <v>105</v>
      </c>
      <c r="B24" s="17" t="n">
        <v>45413</v>
      </c>
      <c r="C24" s="18" t="n">
        <v>1400</v>
      </c>
      <c r="D24" s="18" t="n">
        <v>1200</v>
      </c>
      <c r="E24" s="19" t="s">
        <v>209</v>
      </c>
      <c r="G24"/>
      <c r="H24"/>
      <c r="I24"/>
    </row>
    <row r="25" spans="1:9">
      <c r="A25" s="17" t="s">
        <v>210</v>
      </c>
      <c r="B25" s="17" t="n">
        <v>45413</v>
      </c>
      <c r="C25" s="18" t="n">
        <v>2500</v>
      </c>
      <c r="D25" s="18" t="n">
        <v>2000</v>
      </c>
      <c r="E25" s="19" t="s">
        <v>209</v>
      </c>
      <c r="G25"/>
      <c r="H25"/>
      <c r="I25"/>
    </row>
    <row r="26" spans="1:9">
      <c r="A26" s="17" t="s">
        <v>210</v>
      </c>
      <c r="B26" s="17" t="n">
        <v>45413</v>
      </c>
      <c r="C26" s="18" t="n">
        <v>2500</v>
      </c>
      <c r="D26" s="18" t="n">
        <v>2000</v>
      </c>
      <c r="E26" s="19" t="s">
        <v>209</v>
      </c>
      <c r="G26"/>
      <c r="H26"/>
      <c r="I26"/>
    </row>
    <row r="27" spans="1:9">
      <c r="A27" s="17" t="s">
        <v>211</v>
      </c>
      <c r="B27" s="17" t="n">
        <v>45413</v>
      </c>
      <c r="C27" s="18" t="n">
        <v>2000</v>
      </c>
      <c r="D27" s="18" t="n">
        <v>1200</v>
      </c>
      <c r="E27" s="19" t="s">
        <v>209</v>
      </c>
      <c r="G27"/>
      <c r="H27"/>
      <c r="I27">
        <f>600*4+1000+1500</f>
        <v>4900</v>
      </c>
    </row>
    <row r="28" spans="1:9">
      <c r="A28" s="17" t="s">
        <v>212</v>
      </c>
      <c r="B28" s="17" t="n">
        <v>45413</v>
      </c>
      <c r="C28" s="18" t="n">
        <v>500</v>
      </c>
      <c r="D28" s="18" t="n">
        <v>300</v>
      </c>
      <c r="E28" s="19" t="s">
        <v>209</v>
      </c>
      <c r="G28"/>
      <c r="H28"/>
      <c r="I28"/>
    </row>
    <row r="29" spans="1:9">
      <c r="A29" s="17" t="s">
        <v>213</v>
      </c>
      <c r="B29" s="17" t="n">
        <v>45413</v>
      </c>
      <c r="C29" s="18" t="n">
        <v>1800</v>
      </c>
      <c r="D29" s="18" t="n">
        <v>620</v>
      </c>
      <c r="E29" s="19" t="s">
        <v>209</v>
      </c>
      <c r="G29"/>
      <c r="H29"/>
      <c r="I29"/>
    </row>
    <row r="30" spans="1:9">
      <c r="A30" s="17" t="s">
        <v>214</v>
      </c>
      <c r="B30" s="17" t="n">
        <v>45413</v>
      </c>
      <c r="C30" s="18" t="n">
        <v>1500</v>
      </c>
      <c r="D30" s="18" t="n">
        <v>500</v>
      </c>
      <c r="E30" s="19" t="s">
        <v>209</v>
      </c>
      <c r="G30"/>
      <c r="H30"/>
      <c r="I30"/>
    </row>
    <row r="31" spans="1:9">
      <c r="A31" s="17" t="s">
        <v>215</v>
      </c>
      <c r="B31" s="17" t="n">
        <v>45413</v>
      </c>
      <c r="C31" s="18" t="n">
        <v>700</v>
      </c>
      <c r="D31" s="18" t="n">
        <v>700</v>
      </c>
      <c r="E31" s="19" t="s">
        <v>209</v>
      </c>
      <c r="G31"/>
      <c r="H31"/>
      <c r="I31"/>
    </row>
    <row r="32" spans="1:9">
      <c r="A32" s="17" t="s">
        <v>216</v>
      </c>
      <c r="B32" s="17" t="n">
        <v>45413</v>
      </c>
      <c r="C32" s="18" t="n">
        <v>600</v>
      </c>
      <c r="D32" s="18" t="n">
        <v>600</v>
      </c>
      <c r="E32" s="19" t="s">
        <v>209</v>
      </c>
      <c r="G32"/>
      <c r="H32"/>
      <c r="I32"/>
    </row>
    <row r="33" spans="1:9">
      <c r="A33" s="17" t="s">
        <v>217</v>
      </c>
      <c r="B33" s="17" t="n">
        <v>45413</v>
      </c>
      <c r="C33" s="18" t="n">
        <v>1000</v>
      </c>
      <c r="D33" s="18" t="n">
        <v>300</v>
      </c>
      <c r="E33" s="19" t="s">
        <v>209</v>
      </c>
      <c r="G33"/>
      <c r="H33"/>
      <c r="I33"/>
    </row>
    <row r="34" spans="1:9">
      <c r="A34" s="17" t="s">
        <v>218</v>
      </c>
      <c r="B34" s="17"/>
      <c r="C34" s="18" t="n">
        <v>4900</v>
      </c>
      <c r="D34" s="21">
        <f>350+470</f>
        <v>820</v>
      </c>
      <c r="E34" s="19" t="s">
        <v>209</v>
      </c>
      <c r="G34"/>
      <c r="H34"/>
      <c r="I34"/>
    </row>
    <row r="35" spans="1:9">
      <c r="A35" s="17" t="s">
        <v>219</v>
      </c>
      <c r="B35" s="17"/>
      <c r="C35" s="18"/>
      <c r="D35" s="21" t="n">
        <v>1300</v>
      </c>
      <c r="E35" s="19" t="s">
        <v>209</v>
      </c>
      <c r="G35"/>
      <c r="H35"/>
      <c r="I35"/>
    </row>
    <row r="36" spans="1:9">
      <c r="A36" s="17" t="s">
        <v>220</v>
      </c>
      <c r="B36" s="17" t="n">
        <v>45413</v>
      </c>
      <c r="C36" s="18" t="n">
        <v>800</v>
      </c>
      <c r="D36" s="18" t="n">
        <v>800</v>
      </c>
      <c r="E36" s="19" t="s">
        <v>209</v>
      </c>
      <c r="G36"/>
      <c r="H36"/>
      <c r="I36"/>
    </row>
    <row r="37" spans="1:9">
      <c r="A37" s="17" t="s">
        <v>221</v>
      </c>
      <c r="B37" s="17"/>
      <c r="C37" s="18"/>
      <c r="D37" s="18"/>
      <c r="E37" s="19"/>
      <c r="G37"/>
      <c r="H37"/>
      <c r="I37"/>
    </row>
    <row r="38" spans="1:9">
      <c r="A38" s="17" t="s">
        <v>222</v>
      </c>
      <c r="B38" s="17" t="n">
        <v>45413</v>
      </c>
      <c r="C38" s="18"/>
      <c r="D38" s="21" t="n">
        <v>0</v>
      </c>
      <c r="E38" s="19" t="s">
        <v>209</v>
      </c>
      <c r="G38"/>
      <c r="H38"/>
      <c r="I38"/>
    </row>
    <row r="39" spans="1:9">
      <c r="A39" s="17"/>
      <c r="B39" s="17"/>
      <c r="C39" s="18"/>
      <c r="D39" s="21"/>
      <c r="E39" s="19"/>
      <c r="G39"/>
      <c r="H39"/>
      <c r="I39"/>
    </row>
    <row r="40" spans="1:9">
      <c r="A40" s="17" t="s">
        <v>223</v>
      </c>
      <c r="B40" s="17" t="n">
        <v>45413</v>
      </c>
      <c r="C40" s="18" t="n">
        <v>13000</v>
      </c>
      <c r="D40" s="21" t="n">
        <v>14280</v>
      </c>
      <c r="E40" s="19" t="s">
        <v>209</v>
      </c>
      <c r="G40"/>
      <c r="H40"/>
      <c r="I40"/>
    </row>
    <row r="41" spans="1:9">
      <c r="A41" s="17" t="s">
        <v>224</v>
      </c>
      <c r="B41" s="17" t="n">
        <v>45413</v>
      </c>
      <c r="C41" s="18" t="n">
        <v>1000</v>
      </c>
      <c r="D41" s="21" t="n">
        <v>1500</v>
      </c>
      <c r="E41" s="19" t="s">
        <v>209</v>
      </c>
      <c r="G41"/>
      <c r="H41"/>
      <c r="I41"/>
    </row>
    <row r="42" spans="1:9">
      <c r="A42" s="17" t="s">
        <v>225</v>
      </c>
      <c r="B42" s="17" t="n">
        <v>45413</v>
      </c>
      <c r="C42" s="18" t="n">
        <v>1500</v>
      </c>
      <c r="D42" s="18" t="n">
        <v>1500</v>
      </c>
      <c r="E42" s="19" t="s">
        <v>209</v>
      </c>
      <c r="G42"/>
      <c r="H42"/>
      <c r="I42"/>
    </row>
    <row r="43" spans="1:9">
      <c r="A43" s="17"/>
      <c r="B43" s="17"/>
      <c r="C43" s="18"/>
      <c r="D43" s="21"/>
      <c r="E43" s="19"/>
      <c r="G43"/>
      <c r="H43"/>
      <c r="I43"/>
    </row>
    <row r="44" spans="1:9">
      <c r="A44" s="17" t="s">
        <v>226</v>
      </c>
      <c r="B44" s="17" t="n">
        <v>45413</v>
      </c>
      <c r="C44" s="18" t="n">
        <v>2000</v>
      </c>
      <c r="D44" s="21">
        <f>450+200+320+150</f>
        <v>1120</v>
      </c>
      <c r="E44" s="19" t="s">
        <v>209</v>
      </c>
      <c r="G44"/>
      <c r="H44"/>
      <c r="I44"/>
    </row>
    <row r="45" spans="1:9">
      <c r="A45" s="17" t="s">
        <v>227</v>
      </c>
      <c r="B45" s="17" t="n">
        <v>45413</v>
      </c>
      <c r="C45" s="18" t="n">
        <v>3000</v>
      </c>
      <c r="D45" s="18" t="n">
        <v>280</v>
      </c>
      <c r="E45" s="19" t="s">
        <v>209</v>
      </c>
      <c r="G45"/>
      <c r="H45"/>
      <c r="I45"/>
    </row>
    <row r="46" spans="1:9">
      <c r="A46" s="17" t="s">
        <v>228</v>
      </c>
      <c r="B46" s="17" t="n">
        <v>45413</v>
      </c>
      <c r="C46" s="18" t="n">
        <v>3000</v>
      </c>
      <c r="D46" s="18" t="n">
        <v>3000</v>
      </c>
      <c r="E46" s="19" t="s">
        <v>209</v>
      </c>
      <c r="G46"/>
      <c r="H46"/>
      <c r="I46"/>
    </row>
    <row r="47" spans="1:9">
      <c r="A47" s="17" t="s">
        <v>229</v>
      </c>
      <c r="B47" s="17" t="n">
        <v>45413</v>
      </c>
      <c r="C47" s="18" t="n">
        <v>2000</v>
      </c>
      <c r="D47" s="21" t="n">
        <v>1000</v>
      </c>
      <c r="E47" s="19" t="s">
        <v>209</v>
      </c>
      <c r="G47"/>
      <c r="H47"/>
      <c r="I47"/>
    </row>
    <row r="48" spans="1:5">
      <c r="A48" s="17" t="s">
        <v>230</v>
      </c>
      <c r="B48" s="17"/>
      <c r="C48" s="18"/>
      <c r="D48" s="21"/>
      <c r="E48" s="19"/>
    </row>
    <row r="49" spans="1:5">
      <c r="A49" s="17" t="s">
        <v>231</v>
      </c>
      <c r="B49" s="17"/>
      <c r="C49" s="18"/>
      <c r="D49" s="21"/>
      <c r="E49" s="19"/>
    </row>
    <row r="50" spans="1:9">
      <c r="A50" s="17" t="s">
        <v>232</v>
      </c>
      <c r="B50" s="17"/>
      <c r="C50" s="18"/>
      <c r="D50" s="21" t="n">
        <v>100</v>
      </c>
      <c r="E50" s="19"/>
      <c r="G50"/>
      <c r="H50"/>
      <c r="I50"/>
    </row>
    <row r="51" spans="1:5">
      <c r="A51" s="17" t="s">
        <v>233</v>
      </c>
      <c r="B51" s="17" t="n">
        <v>45413</v>
      </c>
      <c r="C51" s="18" t="n">
        <v>1500</v>
      </c>
      <c r="D51" s="18" t="n">
        <v>1500</v>
      </c>
      <c r="E51" s="19" t="s">
        <v>209</v>
      </c>
    </row>
    <row r="52" spans="1:5">
      <c r="A52" s="17" t="s">
        <v>234</v>
      </c>
      <c r="B52" s="17" t="n">
        <v>45413</v>
      </c>
      <c r="C52" s="18">
        <f>300*4</f>
        <v>1200</v>
      </c>
      <c r="D52" s="18" t="n">
        <v>300</v>
      </c>
      <c r="E52" s="19" t="s">
        <v>209</v>
      </c>
    </row>
    <row r="53" spans="1:5">
      <c r="A53" s="17" t="s">
        <v>235</v>
      </c>
      <c r="B53" s="17" t="n">
        <v>45413</v>
      </c>
      <c r="C53" s="18" t="n">
        <v>500</v>
      </c>
      <c r="D53" s="18" t="n">
        <v>100</v>
      </c>
      <c r="E53" s="19" t="s">
        <v>209</v>
      </c>
    </row>
    <row r="54" spans="1:5">
      <c r="A54" s="17" t="s">
        <v>236</v>
      </c>
      <c r="B54" s="17" t="n">
        <v>45413</v>
      </c>
      <c r="C54" s="18" t="n">
        <v>2000</v>
      </c>
      <c r="D54" s="21">
        <f>993+329</f>
        <v>1322</v>
      </c>
      <c r="E54" s="19" t="s">
        <v>209</v>
      </c>
    </row>
    <row r="55" spans="1:5">
      <c r="A55" s="17" t="s">
        <v>237</v>
      </c>
      <c r="B55" s="17"/>
      <c r="C55" s="18"/>
      <c r="D55" s="21" t="n">
        <v>800</v>
      </c>
      <c r="E55" s="19" t="s">
        <v>209</v>
      </c>
    </row>
    <row r="56" spans="1:5">
      <c r="A56" s="17" t="s">
        <v>238</v>
      </c>
      <c r="B56" s="17"/>
      <c r="C56" s="18">
        <f>SUM(C3:C55)</f>
        <v>78463</v>
      </c>
      <c r="D56" s="18">
        <f>SUM(D3:D55)</f>
        <v>59605</v>
      </c>
      <c r="E56" s="19"/>
    </row>
    <row r="67" spans="1:5">
      <c r="A67" s="16" t="s">
        <v>239</v>
      </c>
      <c r="B67" s="16"/>
      <c r="C67" s="16" t="s">
        <v>240</v>
      </c>
      <c r="D67" s="16" t="s">
        <v>241</v>
      </c>
      <c r="E67" s="16" t="s">
        <v>242</v>
      </c>
    </row>
    <row r="68" spans="1:5">
      <c r="A68" s="17" t="s">
        <v>243</v>
      </c>
      <c r="B68" s="17" t="s">
        <v>243</v>
      </c>
      <c r="C68" s="18" t="n">
        <v>-5000</v>
      </c>
      <c r="D68" s="18">
        <f>C68/2</f>
        <v>-2500</v>
      </c>
      <c r="E68" s="19"/>
    </row>
    <row r="69" spans="1:5">
      <c r="A69" s="17" t="s">
        <v>16</v>
      </c>
      <c r="B69" s="17" t="s">
        <v>244</v>
      </c>
      <c r="C69" s="18" t="n">
        <v>-5000</v>
      </c>
      <c r="D69" s="18">
        <f>C69/2</f>
        <v>-2500</v>
      </c>
      <c r="E69" s="19"/>
    </row>
    <row r="70" spans="1:5">
      <c r="A70" s="17" t="s">
        <v>245</v>
      </c>
      <c r="B70" s="17" t="s">
        <v>245</v>
      </c>
      <c r="C70" s="18" t="n">
        <v>-5200</v>
      </c>
      <c r="D70" s="18">
        <f>C70/2</f>
        <v>-2600</v>
      </c>
      <c r="E70" s="19"/>
    </row>
    <row r="71" spans="1:5">
      <c r="A71" s="17" t="s">
        <v>246</v>
      </c>
      <c r="B71" s="17" t="s">
        <v>244</v>
      </c>
      <c r="C71" s="18" t="n">
        <v>-3600</v>
      </c>
      <c r="D71" s="18">
        <f>C71/2</f>
        <v>-1800</v>
      </c>
      <c r="E71" s="19"/>
    </row>
    <row r="72" spans="1:5">
      <c r="A72" s="17" t="s">
        <v>247</v>
      </c>
      <c r="B72" s="17" t="s">
        <v>244</v>
      </c>
      <c r="C72" s="18" t="n">
        <v>-1200</v>
      </c>
      <c r="D72" s="18">
        <f>C72/2</f>
        <v>-600</v>
      </c>
      <c r="E72" s="19"/>
    </row>
    <row r="73" spans="1:5">
      <c r="A73" s="17" t="s">
        <v>248</v>
      </c>
      <c r="B73" s="17" t="s">
        <v>244</v>
      </c>
      <c r="C73" s="18" t="n">
        <v>-4800</v>
      </c>
      <c r="D73" s="18">
        <f>C73/2</f>
        <v>-2400</v>
      </c>
      <c r="E73" s="19"/>
    </row>
    <row r="74" spans="1:5">
      <c r="A74" s="17" t="s">
        <v>249</v>
      </c>
      <c r="B74" s="17" t="s">
        <v>244</v>
      </c>
      <c r="C74" s="18" t="n">
        <v>-2400</v>
      </c>
      <c r="D74" s="18">
        <f>C74/2</f>
        <v>-1200</v>
      </c>
      <c r="E74" s="19"/>
    </row>
    <row r="75" spans="1:5">
      <c r="A75" s="17" t="s">
        <v>250</v>
      </c>
      <c r="B75" s="17" t="s">
        <v>244</v>
      </c>
      <c r="C75" s="18" t="n">
        <v>-3000</v>
      </c>
      <c r="D75" s="18">
        <f>C75/2</f>
        <v>-1500</v>
      </c>
      <c r="E75" s="19"/>
    </row>
    <row r="76" spans="1:5">
      <c r="A76" s="17" t="s">
        <v>251</v>
      </c>
      <c r="B76" s="17" t="s">
        <v>244</v>
      </c>
      <c r="C76" s="18">
        <f>-1800*12</f>
        <v>-21600</v>
      </c>
      <c r="D76" s="18">
        <f>C76/2</f>
        <v>-10800</v>
      </c>
      <c r="E76" s="19"/>
    </row>
    <row r="77" spans="1:5">
      <c r="A77" s="17" t="s">
        <v>252</v>
      </c>
      <c r="B77" s="17" t="s">
        <v>244</v>
      </c>
      <c r="C77" s="18" t="n">
        <v>-800</v>
      </c>
      <c r="D77" s="18">
        <f>C77/2</f>
        <v>-400</v>
      </c>
      <c r="E77" s="19"/>
    </row>
    <row r="78" spans="1:5">
      <c r="A78" s="17" t="s">
        <v>253</v>
      </c>
      <c r="B78" s="17" t="s">
        <v>244</v>
      </c>
      <c r="C78" s="18" t="n">
        <v>-1200</v>
      </c>
      <c r="D78" s="18">
        <f>C78/2</f>
        <v>-600</v>
      </c>
      <c r="E78" s="19"/>
    </row>
    <row r="79" spans="1:5">
      <c r="A79" s="17" t="s">
        <v>254</v>
      </c>
      <c r="B79" s="17" t="s">
        <v>243</v>
      </c>
      <c r="C79" s="18" t="n">
        <v>-2880</v>
      </c>
      <c r="D79" s="18">
        <f>C79/2</f>
        <v>-1440</v>
      </c>
      <c r="E79" s="19"/>
    </row>
    <row r="80" spans="1:5">
      <c r="A80" s="17" t="s">
        <v>255</v>
      </c>
      <c r="B80" s="17" t="s">
        <v>243</v>
      </c>
      <c r="C80" s="18" t="n">
        <v>-2112</v>
      </c>
      <c r="D80" s="18">
        <f>C80/2</f>
        <v>-1056</v>
      </c>
      <c r="E80" s="19"/>
    </row>
    <row r="81" spans="1:5">
      <c r="A81" s="17" t="s">
        <v>256</v>
      </c>
      <c r="B81" s="17" t="s">
        <v>243</v>
      </c>
      <c r="C81" s="18">
        <f>-500*12</f>
        <v>-6000</v>
      </c>
      <c r="D81" s="18">
        <f>C81/2</f>
        <v>-3000</v>
      </c>
      <c r="E81" s="19"/>
    </row>
    <row r="82" spans="1:5">
      <c r="A82" s="17" t="s">
        <v>257</v>
      </c>
      <c r="B82" s="17" t="s">
        <v>244</v>
      </c>
      <c r="C82" s="18" t="n">
        <v>-480</v>
      </c>
      <c r="D82" s="18">
        <f>C82/2</f>
        <v>-240</v>
      </c>
      <c r="E82" s="19"/>
    </row>
    <row r="83" spans="1:5">
      <c r="A83" s="17" t="s">
        <v>258</v>
      </c>
      <c r="B83" s="17"/>
      <c r="C83" s="18">
        <f>SUM(C68:C82)</f>
        <v>-65272</v>
      </c>
      <c r="D83" s="18">
        <f>SUM(D68:D82)</f>
        <v>-32636</v>
      </c>
      <c r="E83" s="19"/>
    </row>
  </sheetData>
  <dataValidations count="19">
    <dataValidation sqref="D3:D5 C3:C26 D15:D19 D25:D26 C27:D33 C36:D37 C38 C40:C41 C42:D42 C43:C47 D45:D46 D51:D53 C51:C55" type="decimal" operator="greaterThan" errorStyle="stop" allowBlank="1" showInputMessage="1" showErrorMessage="1" promptTitle="Positive Zahlen" prompt="Bitte nur positive Zahlen erfassen." errorTitle="Positive Zahlen" error="Bitte nur positive Zahlen erfassen." view="0">
      <formula1>0</formula1>
      <formula2/>
    </dataValidation>
    <dataValidation sqref="D6" type="decimal" operator="greaterThan" errorStyle="stop" allowBlank="1" showInputMessage="1" showErrorMessage="1" promptTitle="Positive Zahlen" prompt="Bitte nur positive Zahlen erfassen." errorTitle="Positive Zahlen" error="Bitte nur positive Zahlen erfassen." view="0">
      <formula1>0</formula1>
      <formula2/>
    </dataValidation>
    <dataValidation sqref="D7" type="decimal" operator="greaterThan" errorStyle="stop" allowBlank="1" showInputMessage="1" showErrorMessage="1" promptTitle="Positive Zahlen" prompt="Bitte nur positive Zahlen erfassen." errorTitle="Positive Zahlen" error="Bitte nur positive Zahlen erfassen." view="0">
      <formula1>0</formula1>
      <formula2/>
    </dataValidation>
    <dataValidation sqref="D8" type="decimal" operator="greaterThan" errorStyle="stop" allowBlank="1" showInputMessage="1" showErrorMessage="1" promptTitle="Positive Zahlen" prompt="Bitte nur positive Zahlen erfassen." errorTitle="Positive Zahlen" error="Bitte nur positive Zahlen erfassen." view="0">
      <formula1>0</formula1>
      <formula2/>
    </dataValidation>
    <dataValidation sqref="D9" type="decimal" operator="greaterThan" errorStyle="stop" allowBlank="1" showInputMessage="1" showErrorMessage="1" promptTitle="Positive Zahlen" prompt="Bitte nur positive Zahlen erfassen." errorTitle="Positive Zahlen" error="Bitte nur positive Zahlen erfassen." view="0">
      <formula1>0</formula1>
      <formula2/>
    </dataValidation>
    <dataValidation sqref="D10" type="decimal" operator="greaterThan" errorStyle="stop" allowBlank="1" showInputMessage="1" showErrorMessage="1" promptTitle="Positive Zahlen" prompt="Bitte nur positive Zahlen erfassen." errorTitle="Positive Zahlen" error="Bitte nur positive Zahlen erfassen." view="0">
      <formula1>0</formula1>
      <formula2/>
    </dataValidation>
    <dataValidation sqref="D11" type="decimal" operator="greaterThan" errorStyle="stop" allowBlank="1" showInputMessage="1" showErrorMessage="1" promptTitle="Positive Zahlen" prompt="Bitte nur positive Zahlen erfassen." errorTitle="Positive Zahlen" error="Bitte nur positive Zahlen erfassen." view="0">
      <formula1>0</formula1>
      <formula2/>
    </dataValidation>
    <dataValidation sqref="D12" type="decimal" operator="greaterThan" errorStyle="stop" allowBlank="1" showInputMessage="1" showErrorMessage="1" promptTitle="Positive Zahlen" prompt="Bitte nur positive Zahlen erfassen." errorTitle="Positive Zahlen" error="Bitte nur positive Zahlen erfassen." view="0">
      <formula1>0</formula1>
      <formula2/>
    </dataValidation>
    <dataValidation sqref="D13" type="decimal" operator="greaterThan" errorStyle="stop" allowBlank="1" showInputMessage="1" showErrorMessage="1" promptTitle="Positive Zahlen" prompt="Bitte nur positive Zahlen erfassen." errorTitle="Positive Zahlen" error="Bitte nur positive Zahlen erfassen." view="0">
      <formula1>0</formula1>
      <formula2/>
    </dataValidation>
    <dataValidation sqref="D14" type="decimal" operator="greaterThan" errorStyle="stop" allowBlank="1" showInputMessage="1" showErrorMessage="1" promptTitle="Positive Zahlen" prompt="Bitte nur positive Zahlen erfassen." errorTitle="Positive Zahlen" error="Bitte nur positive Zahlen erfassen." view="0">
      <formula1>0</formula1>
      <formula2/>
    </dataValidation>
    <dataValidation sqref="D20" type="decimal" operator="greaterThan" errorStyle="stop" allowBlank="1" showInputMessage="1" showErrorMessage="1" promptTitle="Positive Zahlen" prompt="Bitte nur positive Zahlen erfassen." errorTitle="Positive Zahlen" error="Bitte nur positive Zahlen erfassen." view="0">
      <formula1>0</formula1>
      <formula2/>
    </dataValidation>
    <dataValidation sqref="D21" type="decimal" operator="greaterThan" errorStyle="stop" allowBlank="1" showInputMessage="1" showErrorMessage="1" promptTitle="Positive Zahlen" prompt="Bitte nur positive Zahlen erfassen." errorTitle="Positive Zahlen" error="Bitte nur positive Zahlen erfassen." view="0">
      <formula1>0</formula1>
      <formula2/>
    </dataValidation>
    <dataValidation sqref="D22" type="decimal" operator="greaterThan" errorStyle="stop" allowBlank="1" showInputMessage="1" showErrorMessage="1" promptTitle="Positive Zahlen" prompt="Bitte nur positive Zahlen erfassen." errorTitle="Positive Zahlen" error="Bitte nur positive Zahlen erfassen." view="0">
      <formula1>0</formula1>
      <formula2/>
    </dataValidation>
    <dataValidation sqref="D23" type="decimal" operator="greaterThan" errorStyle="stop" allowBlank="1" showInputMessage="1" showErrorMessage="1" promptTitle="Positive Zahlen" prompt="Bitte nur positive Zahlen erfassen." errorTitle="Positive Zahlen" error="Bitte nur positive Zahlen erfassen." view="0">
      <formula1>0</formula1>
      <formula2/>
    </dataValidation>
    <dataValidation sqref="D24" type="decimal" operator="greaterThan" errorStyle="stop" allowBlank="1" showInputMessage="1" showErrorMessage="1" promptTitle="Positive Zahlen" prompt="Bitte nur positive Zahlen erfassen." errorTitle="Positive Zahlen" error="Bitte nur positive Zahlen erfassen." view="0">
      <formula1>0</formula1>
      <formula2/>
    </dataValidation>
    <dataValidation sqref="C34" type="decimal" operator="greaterThan" errorStyle="stop" allowBlank="1" showInputMessage="1" showErrorMessage="1" promptTitle="Positive Zahlen" prompt="Bitte nur positive Zahlen erfassen." errorTitle="Positive Zahlen" error="Bitte nur positive Zahlen erfassen." view="0">
      <formula1>0</formula1>
      <formula2/>
    </dataValidation>
    <dataValidation sqref="C35" type="decimal" operator="greaterThan" errorStyle="stop" allowBlank="1" showInputMessage="1" showErrorMessage="1" promptTitle="Positive Zahlen" prompt="Bitte nur positive Zahlen erfassen." errorTitle="Positive Zahlen" error="Bitte nur positive Zahlen erfassen." view="0">
      <formula1>0</formula1>
      <formula2/>
    </dataValidation>
    <dataValidation sqref="C39" type="decimal" operator="greaterThan" errorStyle="stop" allowBlank="1" showInputMessage="1" showErrorMessage="1" promptTitle="Positive Zahlen" prompt="Bitte nur positive Zahlen erfassen." errorTitle="Positive Zahlen" error="Bitte nur positive Zahlen erfassen." view="0">
      <formula1>0</formula1>
      <formula2/>
    </dataValidation>
    <dataValidation sqref="C50" type="decimal" operator="greaterThan" errorStyle="stop" allowBlank="1" showInputMessage="1" showErrorMessage="1" promptTitle="Positive Zahlen" prompt="Bitte nur positive Zahlen erfassen." errorTitle="Positive Zahlen" error="Bitte nur positive Zahlen erfassen." view="0">
      <formula1>0</formula1>
      <formula2/>
    </dataValidation>
  </dataValidations>
  <printOptions>
    <extLst>
      <ext uri="smNativeData">
        <pm:pageFlags xmlns:pm="smNativeData" id="1717336270" printRowHead="0" printColHead="0" printHeadLine="0" printFootLine="0" autoHeightHeader="0" autoHeightFooter="0" fitToPageBoth="0"/>
      </ext>
    </extLst>
  </printOptions>
  <pageMargins left="0.700000" right="0.700000" top="0.787500" bottom="0.787500" header="0.300000" footer="0.300000"/>
  <pageSetup paperSize="9" fitToWidth="0" fitToHeight="1"/>
  <headerFooter>
    <extLst>
      <ext uri="smNativeData">
        <pm:header xmlns:pm="smNativeData" id="1717336270" l="56" r="56" t="56" b="56" borderId="0" fillId="0" vertical="0"/>
        <pm:footer xmlns:pm="smNativeData" id="1717336270" l="56" r="56" t="56" b="56" borderId="0" fillId="0" vertical="2"/>
        <pm:paperBin xmlns:pm="smNativeData" id="1717336270" Id="0" type="0" value="0"/>
        <pm:paperBin xmlns:pm="smNativeData" id="1717336270" Id="1" type="0" value="0"/>
      </ext>
    </extLst>
  </headerFooter>
  <legacyDrawing r:id="rId2"/>
  <extLst>
    <ext uri="smNativeData">
      <pm:sheetPrefs xmlns:pm="smNativeData" day="1717336270" outlineProtect="1" showHorizontalRuler="1" showVerticalRuler="1" showAltShade="0">
        <pm:shade id="0" type="0" fgLvl="100" fgClr="000000" bgLvl="100" bgClr="FFFFFF"/>
        <pm:shade id="1" type="0" fgLvl="100" fgClr="000000" bgLvl="100" bgClr="FFFFFF"/>
      </pm:sheetPref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A3"/>
  <sheetViews>
    <sheetView tabSelected="1" view="normal" workbookViewId="0">
      <selection activeCell="B10" sqref="B10"/>
    </sheetView>
  </sheetViews>
  <sheetFormatPr baseColWidth="9" defaultColWidth="10.000000" defaultRowHeight="13.45"/>
  <sheetData>
    <row r="1" spans="1:1">
      <c r="A1" t="s">
        <v>259</v>
      </c>
    </row>
    <row r="3" spans="1:1">
      <c r="A3" t="s">
        <v>260</v>
      </c>
    </row>
  </sheetData>
  <printOptions>
    <extLst>
      <ext uri="smNativeData">
        <pm:pageFlags xmlns:pm="smNativeData" id="1717336270" printRowHead="0" printColHead="0" printHeadLine="0" printFootLine="0" autoHeightHeader="0" autoHeightFooter="0" fitToPageBoth="0"/>
      </ext>
    </extLst>
  </printOptions>
  <pageMargins left="0.787500" right="0.787500" top="0.787500" bottom="0.787500" header="0.393750" footer="0.393750"/>
  <pageSetup paperSize="9" fitToWidth="0" fitToHeight="1" pageOrder="overThenDown"/>
  <headerFooter>
    <extLst>
      <ext uri="smNativeData">
        <pm:header xmlns:pm="smNativeData" id="1717336270" l="56" r="56" t="56" b="56" borderId="0" fillId="0" vertical="0"/>
        <pm:footer xmlns:pm="smNativeData" id="1717336270" l="56" r="56" t="56" b="56" borderId="0" fillId="0" vertical="2"/>
        <pm:paperBin xmlns:pm="smNativeData" id="1717336270" Id="0" type="0" value="0"/>
        <pm:paperBin xmlns:pm="smNativeData" id="1717336270" Id="1" type="0" value="0"/>
      </ext>
    </extLst>
  </headerFooter>
  <extLst>
    <ext uri="smNativeData">
      <pm:sheetPrefs xmlns:pm="smNativeData" day="1717336270" outlineProtect="1" showHorizontalRuler="1" showVerticalRuler="1" showAltShade="0">
        <pm:shade id="0" type="0" fgLvl="100" fgClr="000000" bgLvl="100" bgClr="FFFFFF"/>
        <pm:shade id="1" type="0" fgLvl="100" fgClr="000000" bgLvl="100" bgClr="FFFFFF"/>
      </pm:sheetPref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Robineau Claudia</dc:creator>
  <cp:keywords/>
  <dc:description/>
  <cp:lastModifiedBy>Claudia</cp:lastModifiedBy>
  <cp:revision>0</cp:revision>
  <dcterms:created xsi:type="dcterms:W3CDTF">2024-05-27T06:52:38Z</dcterms:created>
  <dcterms:modified xsi:type="dcterms:W3CDTF">2024-06-02T13:51:10Z</dcterms:modified>
</cp:coreProperties>
</file>