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andbuch\Wissensbausteine\Businessplan\8-Businessplan\Vorlagen\"/>
    </mc:Choice>
  </mc:AlternateContent>
  <xr:revisionPtr revIDLastSave="0" documentId="13_ncr:1_{017C57B8-6665-4B2D-8C3B-EE9344A10B54}" xr6:coauthVersionLast="43" xr6:coauthVersionMax="43" xr10:uidLastSave="{00000000-0000-0000-0000-000000000000}"/>
  <bookViews>
    <workbookView xWindow="25080" yWindow="-120" windowWidth="25440" windowHeight="15390" firstSheet="3" activeTab="7" xr2:uid="{00000000-000D-0000-FFFF-FFFF00000000}"/>
  </bookViews>
  <sheets>
    <sheet name="Umsatzplanung" sheetId="1" r:id="rId1"/>
    <sheet name="Personalkostenplanung" sheetId="2" r:id="rId2"/>
    <sheet name="Sachkostenplanung" sheetId="3" r:id="rId3"/>
    <sheet name="Investitonsplanung" sheetId="4" r:id="rId4"/>
    <sheet name="Abschreibungen" sheetId="5" r:id="rId5"/>
    <sheet name="Gewinn- und Verlustrechnung" sheetId="6" r:id="rId6"/>
    <sheet name="Cashflow-Rechnung" sheetId="7" r:id="rId7"/>
    <sheet name="Kennzahlen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2" i="5" l="1"/>
  <c r="H21" i="5"/>
  <c r="H20" i="5"/>
  <c r="H19" i="5"/>
  <c r="H18" i="5"/>
  <c r="H17" i="5"/>
  <c r="H15" i="5"/>
  <c r="H14" i="5"/>
  <c r="E22" i="5"/>
  <c r="E21" i="5"/>
  <c r="E20" i="5"/>
  <c r="E19" i="5"/>
  <c r="E18" i="5"/>
  <c r="E17" i="5"/>
  <c r="E15" i="5"/>
  <c r="E14" i="5"/>
  <c r="A22" i="5"/>
  <c r="A21" i="5"/>
  <c r="A20" i="5"/>
  <c r="A19" i="5"/>
  <c r="A18" i="5"/>
  <c r="A17" i="5"/>
  <c r="A16" i="5"/>
  <c r="A15" i="5"/>
  <c r="A14" i="5"/>
  <c r="B22" i="5"/>
  <c r="B21" i="5"/>
  <c r="B20" i="5"/>
  <c r="B19" i="5"/>
  <c r="B18" i="5"/>
  <c r="B17" i="5"/>
  <c r="B16" i="5"/>
  <c r="B15" i="5"/>
  <c r="B14" i="5"/>
  <c r="B9" i="8" l="1"/>
  <c r="B12" i="8" s="1"/>
  <c r="C12" i="8" s="1"/>
  <c r="D12" i="8" s="1"/>
  <c r="B9" i="7"/>
  <c r="B9" i="6"/>
  <c r="B12" i="6" s="1"/>
  <c r="C12" i="6" s="1"/>
  <c r="D12" i="6" s="1"/>
  <c r="B9" i="5"/>
  <c r="B12" i="5" s="1"/>
  <c r="E12" i="5" s="1"/>
  <c r="H12" i="5" s="1"/>
  <c r="B9" i="4"/>
  <c r="B12" i="4" s="1"/>
  <c r="F12" i="4" s="1"/>
  <c r="J12" i="4" s="1"/>
  <c r="B9" i="3"/>
  <c r="B9" i="2"/>
  <c r="D14" i="5"/>
  <c r="G14" i="5"/>
  <c r="J14" i="5"/>
  <c r="D15" i="5"/>
  <c r="G15" i="5"/>
  <c r="J15" i="5"/>
  <c r="D18" i="5"/>
  <c r="G18" i="5"/>
  <c r="J18" i="5"/>
  <c r="D20" i="5"/>
  <c r="G20" i="5"/>
  <c r="J20" i="5"/>
  <c r="D21" i="5"/>
  <c r="G21" i="5"/>
  <c r="J21" i="5"/>
  <c r="D22" i="5"/>
  <c r="G22" i="5"/>
  <c r="J22" i="5"/>
  <c r="B12" i="7"/>
  <c r="C12" i="7" s="1"/>
  <c r="D12" i="7" s="1"/>
  <c r="E14" i="4"/>
  <c r="E25" i="4" s="1"/>
  <c r="B17" i="7" s="1"/>
  <c r="I14" i="4"/>
  <c r="M14" i="4"/>
  <c r="E15" i="4"/>
  <c r="I15" i="4"/>
  <c r="M15" i="4"/>
  <c r="E16" i="4"/>
  <c r="D16" i="5" s="1"/>
  <c r="I16" i="4"/>
  <c r="M16" i="4"/>
  <c r="E17" i="4"/>
  <c r="J17" i="5" s="1"/>
  <c r="I17" i="4"/>
  <c r="M17" i="4"/>
  <c r="E18" i="4"/>
  <c r="I18" i="4"/>
  <c r="M18" i="4"/>
  <c r="E19" i="4"/>
  <c r="D19" i="5" s="1"/>
  <c r="I19" i="4"/>
  <c r="M19" i="4"/>
  <c r="E20" i="4"/>
  <c r="I20" i="4"/>
  <c r="M20" i="4"/>
  <c r="E21" i="4"/>
  <c r="I21" i="4"/>
  <c r="M21" i="4"/>
  <c r="E22" i="4"/>
  <c r="I22" i="4"/>
  <c r="M22" i="4"/>
  <c r="E23" i="4"/>
  <c r="I23" i="4"/>
  <c r="M23" i="4"/>
  <c r="E24" i="4"/>
  <c r="I24" i="4"/>
  <c r="M24" i="4"/>
  <c r="B12" i="2"/>
  <c r="F12" i="2" s="1"/>
  <c r="J12" i="2" s="1"/>
  <c r="D14" i="2"/>
  <c r="E14" i="2" s="1"/>
  <c r="H14" i="2"/>
  <c r="I14" i="2" s="1"/>
  <c r="L14" i="2"/>
  <c r="M14" i="2" s="1"/>
  <c r="D15" i="2"/>
  <c r="E15" i="2"/>
  <c r="H15" i="2"/>
  <c r="I15" i="2" s="1"/>
  <c r="L15" i="2"/>
  <c r="M15" i="2"/>
  <c r="D16" i="2"/>
  <c r="E16" i="2" s="1"/>
  <c r="H16" i="2"/>
  <c r="I16" i="2"/>
  <c r="L16" i="2"/>
  <c r="M16" i="2" s="1"/>
  <c r="D17" i="2"/>
  <c r="E17" i="2"/>
  <c r="H17" i="2"/>
  <c r="I17" i="2" s="1"/>
  <c r="L17" i="2"/>
  <c r="M17" i="2"/>
  <c r="D18" i="2"/>
  <c r="E18" i="2" s="1"/>
  <c r="H18" i="2"/>
  <c r="I18" i="2"/>
  <c r="L18" i="2"/>
  <c r="M18" i="2" s="1"/>
  <c r="D19" i="2"/>
  <c r="E19" i="2"/>
  <c r="H19" i="2"/>
  <c r="I19" i="2" s="1"/>
  <c r="L19" i="2"/>
  <c r="M19" i="2"/>
  <c r="D20" i="2"/>
  <c r="E20" i="2" s="1"/>
  <c r="H20" i="2"/>
  <c r="I20" i="2"/>
  <c r="L20" i="2"/>
  <c r="M20" i="2" s="1"/>
  <c r="D21" i="2"/>
  <c r="E21" i="2"/>
  <c r="H21" i="2"/>
  <c r="I21" i="2" s="1"/>
  <c r="L21" i="2"/>
  <c r="M21" i="2"/>
  <c r="B25" i="2"/>
  <c r="B17" i="8" s="1"/>
  <c r="F25" i="2"/>
  <c r="C17" i="8" s="1"/>
  <c r="J25" i="2"/>
  <c r="D17" i="8" s="1"/>
  <c r="B12" i="3"/>
  <c r="E12" i="3" s="1"/>
  <c r="H12" i="3" s="1"/>
  <c r="D14" i="3"/>
  <c r="G14" i="3"/>
  <c r="J14" i="3"/>
  <c r="D15" i="3"/>
  <c r="G15" i="3"/>
  <c r="J15" i="3"/>
  <c r="D16" i="3"/>
  <c r="G16" i="3"/>
  <c r="J16" i="3"/>
  <c r="D17" i="3"/>
  <c r="G17" i="3"/>
  <c r="J17" i="3"/>
  <c r="D18" i="3"/>
  <c r="G18" i="3"/>
  <c r="J18" i="3"/>
  <c r="D19" i="3"/>
  <c r="G19" i="3"/>
  <c r="J19" i="3"/>
  <c r="D20" i="3"/>
  <c r="G20" i="3"/>
  <c r="J20" i="3"/>
  <c r="D21" i="3"/>
  <c r="G21" i="3"/>
  <c r="J21" i="3"/>
  <c r="D22" i="3"/>
  <c r="G22" i="3"/>
  <c r="J22" i="3"/>
  <c r="D23" i="3"/>
  <c r="G23" i="3"/>
  <c r="J23" i="3"/>
  <c r="D24" i="3"/>
  <c r="G24" i="3"/>
  <c r="J24" i="3"/>
  <c r="D25" i="3"/>
  <c r="G25" i="3"/>
  <c r="J25" i="3"/>
  <c r="D26" i="3"/>
  <c r="G26" i="3"/>
  <c r="J26" i="3"/>
  <c r="D27" i="3"/>
  <c r="G27" i="3"/>
  <c r="J27" i="3"/>
  <c r="D28" i="3"/>
  <c r="G28" i="3"/>
  <c r="J28" i="3"/>
  <c r="B12" i="1"/>
  <c r="E12" i="1" s="1"/>
  <c r="H12" i="1" s="1"/>
  <c r="D14" i="1"/>
  <c r="D25" i="1" s="1"/>
  <c r="B13" i="6" s="1"/>
  <c r="G14" i="1"/>
  <c r="J14" i="1"/>
  <c r="D15" i="1"/>
  <c r="G15" i="1"/>
  <c r="J15" i="1"/>
  <c r="D16" i="1"/>
  <c r="G16" i="1"/>
  <c r="J16" i="1"/>
  <c r="D17" i="1"/>
  <c r="G17" i="1"/>
  <c r="J17" i="1"/>
  <c r="D18" i="1"/>
  <c r="G18" i="1"/>
  <c r="J18" i="1"/>
  <c r="D19" i="1"/>
  <c r="G19" i="1"/>
  <c r="J19" i="1"/>
  <c r="D20" i="1"/>
  <c r="G20" i="1"/>
  <c r="J20" i="1"/>
  <c r="D21" i="1"/>
  <c r="G21" i="1"/>
  <c r="J21" i="1"/>
  <c r="D22" i="1"/>
  <c r="G22" i="1"/>
  <c r="J22" i="1"/>
  <c r="D23" i="1"/>
  <c r="G23" i="1"/>
  <c r="J23" i="1"/>
  <c r="D24" i="1"/>
  <c r="G24" i="1"/>
  <c r="J24" i="1"/>
  <c r="I25" i="2" l="1"/>
  <c r="C16" i="6" s="1"/>
  <c r="M25" i="2"/>
  <c r="D16" i="6" s="1"/>
  <c r="E25" i="2"/>
  <c r="B16" i="6" s="1"/>
  <c r="G32" i="3"/>
  <c r="C17" i="6" s="1"/>
  <c r="D32" i="3"/>
  <c r="B17" i="6" s="1"/>
  <c r="J25" i="1"/>
  <c r="D13" i="8" s="1"/>
  <c r="D18" i="8" s="1"/>
  <c r="G25" i="1"/>
  <c r="C13" i="6" s="1"/>
  <c r="E16" i="5"/>
  <c r="G16" i="5" s="1"/>
  <c r="J32" i="3"/>
  <c r="D17" i="6" s="1"/>
  <c r="M25" i="4"/>
  <c r="D17" i="7" s="1"/>
  <c r="I25" i="4"/>
  <c r="C17" i="7" s="1"/>
  <c r="D13" i="6"/>
  <c r="C13" i="8"/>
  <c r="C18" i="8" s="1"/>
  <c r="D17" i="5"/>
  <c r="D23" i="5" s="1"/>
  <c r="G19" i="5"/>
  <c r="B13" i="8"/>
  <c r="B18" i="8" s="1"/>
  <c r="G17" i="5"/>
  <c r="H16" i="5"/>
  <c r="J16" i="5" s="1"/>
  <c r="J19" i="5"/>
  <c r="G23" i="5" l="1"/>
  <c r="C18" i="6"/>
  <c r="C20" i="6" s="1"/>
  <c r="C15" i="8" s="1"/>
  <c r="C19" i="8" s="1"/>
  <c r="C14" i="7"/>
  <c r="B14" i="7"/>
  <c r="B18" i="6"/>
  <c r="B20" i="6" s="1"/>
  <c r="J23" i="5"/>
  <c r="C22" i="6" l="1"/>
  <c r="C13" i="7" s="1"/>
  <c r="C16" i="7" s="1"/>
  <c r="D18" i="6"/>
  <c r="D20" i="6" s="1"/>
  <c r="D14" i="7"/>
  <c r="B15" i="8"/>
  <c r="B19" i="8" s="1"/>
  <c r="B22" i="6"/>
  <c r="C21" i="8" l="1"/>
  <c r="C22" i="8" s="1"/>
  <c r="D15" i="8"/>
  <c r="D19" i="8" s="1"/>
  <c r="D22" i="6"/>
  <c r="B21" i="8"/>
  <c r="B22" i="8" s="1"/>
  <c r="B13" i="7"/>
  <c r="B16" i="7" s="1"/>
  <c r="C24" i="8"/>
  <c r="C19" i="7"/>
  <c r="C21" i="7" s="1"/>
  <c r="C26" i="8" s="1"/>
  <c r="D13" i="7" l="1"/>
  <c r="D16" i="7" s="1"/>
  <c r="D21" i="8"/>
  <c r="D22" i="8" s="1"/>
  <c r="B19" i="7"/>
  <c r="B21" i="7" s="1"/>
  <c r="B24" i="8"/>
  <c r="B26" i="8" l="1"/>
  <c r="B22" i="7"/>
  <c r="D24" i="8"/>
  <c r="D19" i="7"/>
  <c r="D21" i="7" s="1"/>
  <c r="D26" i="8" s="1"/>
  <c r="C22" i="7" l="1"/>
  <c r="B27" i="8"/>
  <c r="D22" i="7" l="1"/>
  <c r="D27" i="8" s="1"/>
  <c r="C27" i="8"/>
</calcChain>
</file>

<file path=xl/sharedStrings.xml><?xml version="1.0" encoding="utf-8"?>
<sst xmlns="http://schemas.openxmlformats.org/spreadsheetml/2006/main" count="157" uniqueCount="74">
  <si>
    <t>Verantwortlich:</t>
  </si>
  <si>
    <t xml:space="preserve">Bereich: </t>
  </si>
  <si>
    <t>Businessplan - Finanzplanung für</t>
  </si>
  <si>
    <t>Leistungen</t>
  </si>
  <si>
    <t>Basisjahr:</t>
  </si>
  <si>
    <t>Basiswert</t>
  </si>
  <si>
    <t>Anzahl</t>
  </si>
  <si>
    <t>Umsatz</t>
  </si>
  <si>
    <t>Gesamt</t>
  </si>
  <si>
    <t>Produkt A</t>
  </si>
  <si>
    <t>Umsatzplanung</t>
  </si>
  <si>
    <t>Personalkostenplanung</t>
  </si>
  <si>
    <t>Geschäftsführer/Management</t>
  </si>
  <si>
    <t>Vertrieb</t>
  </si>
  <si>
    <t>Marketing/PR</t>
  </si>
  <si>
    <t>Service</t>
  </si>
  <si>
    <t>Administration</t>
  </si>
  <si>
    <t>Technik</t>
  </si>
  <si>
    <t>Produktion A</t>
  </si>
  <si>
    <t>Produktion B</t>
  </si>
  <si>
    <t>Jahresgehalt
(brutto)</t>
  </si>
  <si>
    <t>Sozialkosten</t>
  </si>
  <si>
    <t>Nebenkosten</t>
  </si>
  <si>
    <t>Personalbedarf</t>
  </si>
  <si>
    <t>Sachkostenplanung</t>
  </si>
  <si>
    <t>Sachbedarf</t>
  </si>
  <si>
    <t>Material/ Wareneinkauf</t>
  </si>
  <si>
    <t>Personalkosten</t>
  </si>
  <si>
    <t>Kapitalkosten</t>
  </si>
  <si>
    <t>Raumkosten</t>
  </si>
  <si>
    <t>Steuern</t>
  </si>
  <si>
    <t>sonstige Fremdleistungen</t>
  </si>
  <si>
    <t>Fahrzeuge</t>
  </si>
  <si>
    <t>Anlagen/ Leasing</t>
  </si>
  <si>
    <t>Marketing</t>
  </si>
  <si>
    <t>Verwaltung</t>
  </si>
  <si>
    <t>Abschreibungen</t>
  </si>
  <si>
    <t>Reparatur/ Instandhaltung</t>
  </si>
  <si>
    <t>Reisen</t>
  </si>
  <si>
    <t>Personalbeschaffung</t>
  </si>
  <si>
    <t>sonstige Kosten</t>
  </si>
  <si>
    <t>Weiterbildung</t>
  </si>
  <si>
    <t>Investitionsplanung</t>
  </si>
  <si>
    <t>Investition</t>
  </si>
  <si>
    <t>Gebäude</t>
  </si>
  <si>
    <t>Einrichtung</t>
  </si>
  <si>
    <t>EDV</t>
  </si>
  <si>
    <t>Maschinen/ Anlagen</t>
  </si>
  <si>
    <t>Anschaffungs- kosten</t>
  </si>
  <si>
    <t>Finanzanlagen</t>
  </si>
  <si>
    <t>Rechte</t>
  </si>
  <si>
    <t>Abschreibung</t>
  </si>
  <si>
    <t>%-Satz</t>
  </si>
  <si>
    <t>Gewinn- und Verlustrechnung</t>
  </si>
  <si>
    <t>Umsatzerlöse</t>
  </si>
  <si>
    <t>Aufwand</t>
  </si>
  <si>
    <t>Sachkosten</t>
  </si>
  <si>
    <t>Abschreibungen/ Investitionskosten</t>
  </si>
  <si>
    <t>Gesamtkosten</t>
  </si>
  <si>
    <t>operatives Ergebnis</t>
  </si>
  <si>
    <t>Cashflow</t>
  </si>
  <si>
    <t>Investitionen</t>
  </si>
  <si>
    <t>Kapitalbedarf</t>
  </si>
  <si>
    <t>Kennzahlen</t>
  </si>
  <si>
    <t>Kennzahl</t>
  </si>
  <si>
    <t>Anzahl der Mitarbeiter</t>
  </si>
  <si>
    <t>Umsatz pro Mitarbeiter</t>
  </si>
  <si>
    <t>Kosten pro Mitarbeiter</t>
  </si>
  <si>
    <t>Umsatzrendite</t>
  </si>
  <si>
    <t>Produkt B</t>
  </si>
  <si>
    <t>Kosten</t>
  </si>
  <si>
    <t>Kapitalbedarf kumuliert</t>
  </si>
  <si>
    <t>Cashflow vor Investitionen</t>
  </si>
  <si>
    <t>Cashflow nach Investitionen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</si>
</sst>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D_M_-;\-* #,##0.00\ _D_M_-;_-* &quot;-&quot;??\ _D_M_-;_-@_-"/>
    <numFmt numFmtId="165" formatCode="_-* #,##0.00\ [$€]_-;\-* #,##0.00\ [$€]_-;_-* &quot;-&quot;??\ [$€]_-;_-@_-"/>
    <numFmt numFmtId="166" formatCode="#,##0.00\ [$€-407];[Red]\-#,##0.00\ [$€-407]"/>
    <numFmt numFmtId="167" formatCode="#,##0\ [$€-407];[Red]\-#,##0\ [$€-407]"/>
    <numFmt numFmtId="168" formatCode="#,##0\ [$€-40A];\-#,##0\ [$€-40A]"/>
    <numFmt numFmtId="169" formatCode="#,##0_ ;[Red]\-#,##0\ "/>
  </numFmts>
  <fonts count="6" x14ac:knownFonts="1">
    <font>
      <sz val="10"/>
      <name val="Verdana"/>
    </font>
    <font>
      <sz val="10"/>
      <name val="Verdana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166" fontId="4" fillId="0" borderId="0" xfId="2" applyNumberFormat="1" applyFont="1" applyFill="1" applyBorder="1"/>
    <xf numFmtId="166" fontId="3" fillId="0" borderId="0" xfId="2" applyNumberFormat="1" applyFont="1" applyFill="1" applyBorder="1"/>
    <xf numFmtId="167" fontId="4" fillId="0" borderId="0" xfId="2" applyNumberFormat="1" applyFont="1" applyFill="1" applyBorder="1"/>
    <xf numFmtId="167" fontId="3" fillId="0" borderId="0" xfId="2" applyNumberFormat="1" applyFont="1" applyFill="1" applyBorder="1"/>
    <xf numFmtId="168" fontId="3" fillId="0" borderId="0" xfId="2" applyNumberFormat="1" applyFont="1" applyFill="1" applyBorder="1"/>
    <xf numFmtId="166" fontId="3" fillId="0" borderId="0" xfId="0" applyNumberFormat="1" applyFont="1" applyFill="1" applyBorder="1"/>
    <xf numFmtId="0" fontId="2" fillId="0" borderId="0" xfId="0" applyFont="1" applyFill="1" applyBorder="1"/>
    <xf numFmtId="0" fontId="4" fillId="0" borderId="0" xfId="0" applyFont="1" applyFill="1" applyBorder="1" applyAlignment="1">
      <alignment vertical="top" wrapText="1"/>
    </xf>
    <xf numFmtId="168" fontId="4" fillId="0" borderId="0" xfId="2" applyNumberFormat="1" applyFont="1" applyFill="1" applyBorder="1"/>
    <xf numFmtId="168" fontId="4" fillId="0" borderId="0" xfId="0" applyNumberFormat="1" applyFont="1" applyFill="1" applyBorder="1"/>
    <xf numFmtId="166" fontId="4" fillId="0" borderId="0" xfId="0" applyNumberFormat="1" applyFont="1" applyFill="1" applyBorder="1"/>
    <xf numFmtId="169" fontId="4" fillId="0" borderId="0" xfId="2" applyNumberFormat="1" applyFont="1" applyFill="1" applyBorder="1"/>
    <xf numFmtId="0" fontId="5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4" fillId="3" borderId="0" xfId="0" applyFont="1" applyFill="1" applyBorder="1"/>
    <xf numFmtId="49" fontId="4" fillId="3" borderId="0" xfId="0" applyNumberFormat="1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166" fontId="3" fillId="2" borderId="0" xfId="0" applyNumberFormat="1" applyFont="1" applyFill="1" applyBorder="1"/>
    <xf numFmtId="3" fontId="4" fillId="3" borderId="0" xfId="1" applyNumberFormat="1" applyFont="1" applyFill="1" applyBorder="1" applyAlignment="1">
      <alignment horizontal="right"/>
    </xf>
    <xf numFmtId="166" fontId="4" fillId="3" borderId="0" xfId="2" applyNumberFormat="1" applyFont="1" applyFill="1" applyBorder="1"/>
    <xf numFmtId="166" fontId="4" fillId="3" borderId="0" xfId="2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vertical="top" wrapText="1"/>
    </xf>
    <xf numFmtId="0" fontId="4" fillId="4" borderId="0" xfId="0" applyFont="1" applyFill="1" applyBorder="1" applyAlignment="1">
      <alignment horizontal="right" vertical="top" wrapText="1"/>
    </xf>
    <xf numFmtId="167" fontId="3" fillId="2" borderId="0" xfId="0" applyNumberFormat="1" applyFont="1" applyFill="1" applyBorder="1"/>
    <xf numFmtId="0" fontId="4" fillId="3" borderId="0" xfId="0" applyFont="1" applyFill="1" applyBorder="1" applyAlignment="1"/>
    <xf numFmtId="167" fontId="4" fillId="3" borderId="0" xfId="2" applyNumberFormat="1" applyFont="1" applyFill="1" applyBorder="1"/>
    <xf numFmtId="167" fontId="4" fillId="3" borderId="0" xfId="2" applyNumberFormat="1" applyFont="1" applyFill="1" applyBorder="1" applyAlignment="1">
      <alignment horizontal="right"/>
    </xf>
    <xf numFmtId="168" fontId="3" fillId="2" borderId="0" xfId="0" applyNumberFormat="1" applyFont="1" applyFill="1" applyBorder="1"/>
    <xf numFmtId="9" fontId="4" fillId="3" borderId="0" xfId="3" applyFont="1" applyFill="1" applyBorder="1"/>
    <xf numFmtId="9" fontId="4" fillId="3" borderId="0" xfId="3" applyFont="1" applyFill="1" applyBorder="1" applyAlignment="1">
      <alignment horizontal="right"/>
    </xf>
    <xf numFmtId="168" fontId="4" fillId="4" borderId="0" xfId="2" applyNumberFormat="1" applyFont="1" applyFill="1" applyBorder="1"/>
    <xf numFmtId="0" fontId="4" fillId="2" borderId="0" xfId="0" applyFont="1" applyFill="1" applyBorder="1"/>
    <xf numFmtId="0" fontId="4" fillId="4" borderId="0" xfId="0" applyFont="1" applyFill="1" applyBorder="1" applyAlignment="1"/>
    <xf numFmtId="0" fontId="3" fillId="4" borderId="0" xfId="0" applyFont="1" applyFill="1" applyBorder="1"/>
    <xf numFmtId="166" fontId="3" fillId="4" borderId="0" xfId="0" applyNumberFormat="1" applyFont="1" applyFill="1" applyBorder="1"/>
    <xf numFmtId="166" fontId="4" fillId="4" borderId="0" xfId="2" applyNumberFormat="1" applyFont="1" applyFill="1" applyBorder="1"/>
    <xf numFmtId="166" fontId="4" fillId="4" borderId="0" xfId="0" applyNumberFormat="1" applyFont="1" applyFill="1" applyBorder="1"/>
    <xf numFmtId="9" fontId="4" fillId="4" borderId="0" xfId="3" applyFont="1" applyFill="1" applyBorder="1"/>
    <xf numFmtId="166" fontId="4" fillId="2" borderId="0" xfId="0" applyNumberFormat="1" applyFont="1" applyFill="1" applyBorder="1"/>
  </cellXfs>
  <cellStyles count="4">
    <cellStyle name="Euro" xfId="2" xr:uid="{00000000-0005-0000-0000-000000000000}"/>
    <cellStyle name="Komma" xfId="1" builtinId="3"/>
    <cellStyle name="Prozent" xfId="3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</xdr:colOff>
      <xdr:row>0</xdr:row>
      <xdr:rowOff>485775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2D790BF7-BE0A-4AC2-B602-DAF3BEB3D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0" y="0"/>
          <a:ext cx="49244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466725</xdr:colOff>
      <xdr:row>0</xdr:row>
      <xdr:rowOff>485775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AE57AD27-8E97-4975-88E0-3DD77E34E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0" y="0"/>
          <a:ext cx="49244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180975</xdr:colOff>
      <xdr:row>0</xdr:row>
      <xdr:rowOff>485775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A34BAD14-B2B3-478C-AAED-37E1AFB88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0" y="0"/>
          <a:ext cx="49244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466725</xdr:colOff>
      <xdr:row>0</xdr:row>
      <xdr:rowOff>485775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E2AED1A8-A865-4106-89C6-C85404000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0" y="0"/>
          <a:ext cx="49244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180975</xdr:colOff>
      <xdr:row>0</xdr:row>
      <xdr:rowOff>485775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BE83BFAF-8F68-41DC-BC5B-951821F02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0" y="0"/>
          <a:ext cx="49244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1476375</xdr:colOff>
      <xdr:row>0</xdr:row>
      <xdr:rowOff>485775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067947E9-0772-4278-B4CF-63CB60E8D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0" y="0"/>
          <a:ext cx="49244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1323975</xdr:colOff>
      <xdr:row>0</xdr:row>
      <xdr:rowOff>485775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E2209027-6991-49E2-81E4-BA759AD0B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0" y="0"/>
          <a:ext cx="49244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1323975</xdr:colOff>
      <xdr:row>0</xdr:row>
      <xdr:rowOff>485775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EF86F72B-AA72-4AAC-A3BF-55FBFA914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2240" b="-28122"/>
        <a:stretch>
          <a:fillRect/>
        </a:stretch>
      </xdr:blipFill>
      <xdr:spPr bwMode="auto">
        <a:xfrm>
          <a:off x="0" y="0"/>
          <a:ext cx="49244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workbookViewId="0">
      <selection activeCell="A2" sqref="A2"/>
    </sheetView>
  </sheetViews>
  <sheetFormatPr baseColWidth="10" defaultRowHeight="12.75" x14ac:dyDescent="0.2"/>
  <cols>
    <col min="1" max="1" width="22.625" style="2" customWidth="1"/>
    <col min="2" max="2" width="13" style="2" bestFit="1" customWidth="1"/>
    <col min="3" max="3" width="11" style="2"/>
    <col min="4" max="4" width="17.625" style="2" customWidth="1"/>
    <col min="5" max="6" width="11" style="2"/>
    <col min="7" max="7" width="17.625" style="2" customWidth="1"/>
    <col min="8" max="9" width="11" style="2"/>
    <col min="10" max="10" width="17.625" style="2" customWidth="1"/>
    <col min="11" max="16384" width="11" style="2"/>
  </cols>
  <sheetData>
    <row r="1" spans="1:10" ht="39.950000000000003" customHeight="1" x14ac:dyDescent="0.2"/>
    <row r="2" spans="1:10" s="10" customFormat="1" ht="27.75" x14ac:dyDescent="0.4">
      <c r="A2" s="16" t="s">
        <v>2</v>
      </c>
      <c r="B2" s="17"/>
      <c r="C2" s="17"/>
      <c r="D2" s="17"/>
      <c r="E2" s="17"/>
      <c r="F2" s="17"/>
      <c r="G2" s="17"/>
      <c r="H2" s="17"/>
      <c r="I2" s="17"/>
      <c r="J2" s="17"/>
    </row>
    <row r="4" spans="1:10" x14ac:dyDescent="0.2">
      <c r="A4" s="18" t="s">
        <v>10</v>
      </c>
      <c r="B4" s="40"/>
    </row>
    <row r="7" spans="1:10" x14ac:dyDescent="0.2">
      <c r="A7" s="18" t="s">
        <v>1</v>
      </c>
      <c r="B7" s="19"/>
    </row>
    <row r="8" spans="1:10" x14ac:dyDescent="0.2">
      <c r="A8" s="18" t="s">
        <v>0</v>
      </c>
      <c r="B8" s="19"/>
    </row>
    <row r="9" spans="1:10" x14ac:dyDescent="0.2">
      <c r="A9" s="18" t="s">
        <v>4</v>
      </c>
      <c r="B9" s="19">
        <v>2019</v>
      </c>
    </row>
    <row r="10" spans="1:10" x14ac:dyDescent="0.2">
      <c r="A10" s="1"/>
    </row>
    <row r="11" spans="1:10" x14ac:dyDescent="0.2">
      <c r="A11" s="1"/>
      <c r="C11" s="3"/>
      <c r="D11" s="3"/>
    </row>
    <row r="12" spans="1:10" s="1" customFormat="1" x14ac:dyDescent="0.2">
      <c r="A12" s="18" t="s">
        <v>3</v>
      </c>
      <c r="B12" s="22">
        <f>B9</f>
        <v>2019</v>
      </c>
      <c r="C12" s="23"/>
      <c r="D12" s="23"/>
      <c r="E12" s="22">
        <f>B12+1</f>
        <v>2020</v>
      </c>
      <c r="F12" s="23"/>
      <c r="G12" s="23"/>
      <c r="H12" s="22">
        <f>E12+1</f>
        <v>2021</v>
      </c>
      <c r="I12" s="23"/>
      <c r="J12" s="23"/>
    </row>
    <row r="13" spans="1:10" x14ac:dyDescent="0.2">
      <c r="A13" s="24"/>
      <c r="B13" s="25" t="s">
        <v>6</v>
      </c>
      <c r="C13" s="25" t="s">
        <v>5</v>
      </c>
      <c r="D13" s="25" t="s">
        <v>7</v>
      </c>
      <c r="E13" s="25" t="s">
        <v>6</v>
      </c>
      <c r="F13" s="25" t="s">
        <v>5</v>
      </c>
      <c r="G13" s="25" t="s">
        <v>7</v>
      </c>
      <c r="H13" s="25" t="s">
        <v>6</v>
      </c>
      <c r="I13" s="25" t="s">
        <v>5</v>
      </c>
      <c r="J13" s="25" t="s">
        <v>7</v>
      </c>
    </row>
    <row r="14" spans="1:10" x14ac:dyDescent="0.2">
      <c r="A14" s="19" t="s">
        <v>9</v>
      </c>
      <c r="B14" s="27">
        <v>1000</v>
      </c>
      <c r="C14" s="28">
        <v>1000</v>
      </c>
      <c r="D14" s="5">
        <f>B14*C14</f>
        <v>1000000</v>
      </c>
      <c r="E14" s="27">
        <v>1000</v>
      </c>
      <c r="F14" s="28">
        <v>1000</v>
      </c>
      <c r="G14" s="5">
        <f>E14*F14</f>
        <v>1000000</v>
      </c>
      <c r="H14" s="27">
        <v>1000</v>
      </c>
      <c r="I14" s="28">
        <v>1000</v>
      </c>
      <c r="J14" s="5">
        <f>H14*I14</f>
        <v>1000000</v>
      </c>
    </row>
    <row r="15" spans="1:10" x14ac:dyDescent="0.2">
      <c r="A15" s="19" t="s">
        <v>69</v>
      </c>
      <c r="B15" s="27">
        <v>5000</v>
      </c>
      <c r="C15" s="29">
        <v>500</v>
      </c>
      <c r="D15" s="5">
        <f t="shared" ref="D15:D24" si="0">B15*C15</f>
        <v>2500000</v>
      </c>
      <c r="E15" s="27">
        <v>7000</v>
      </c>
      <c r="F15" s="29">
        <v>500</v>
      </c>
      <c r="G15" s="5">
        <f t="shared" ref="G15:G24" si="1">E15*F15</f>
        <v>3500000</v>
      </c>
      <c r="H15" s="27">
        <v>8000</v>
      </c>
      <c r="I15" s="29">
        <v>500</v>
      </c>
      <c r="J15" s="5">
        <f t="shared" ref="J15:J24" si="2">H15*I15</f>
        <v>4000000</v>
      </c>
    </row>
    <row r="16" spans="1:10" x14ac:dyDescent="0.2">
      <c r="A16" s="19"/>
      <c r="B16" s="27"/>
      <c r="C16" s="28"/>
      <c r="D16" s="5">
        <f t="shared" si="0"/>
        <v>0</v>
      </c>
      <c r="E16" s="27"/>
      <c r="F16" s="28"/>
      <c r="G16" s="5">
        <f t="shared" si="1"/>
        <v>0</v>
      </c>
      <c r="H16" s="27"/>
      <c r="I16" s="28"/>
      <c r="J16" s="5">
        <f t="shared" si="2"/>
        <v>0</v>
      </c>
    </row>
    <row r="17" spans="1:10" x14ac:dyDescent="0.2">
      <c r="A17" s="19"/>
      <c r="B17" s="27"/>
      <c r="C17" s="28"/>
      <c r="D17" s="5">
        <f t="shared" si="0"/>
        <v>0</v>
      </c>
      <c r="E17" s="27"/>
      <c r="F17" s="28"/>
      <c r="G17" s="5">
        <f t="shared" si="1"/>
        <v>0</v>
      </c>
      <c r="H17" s="27"/>
      <c r="I17" s="28"/>
      <c r="J17" s="5">
        <f t="shared" si="2"/>
        <v>0</v>
      </c>
    </row>
    <row r="18" spans="1:10" x14ac:dyDescent="0.2">
      <c r="A18" s="19"/>
      <c r="B18" s="27"/>
      <c r="C18" s="28"/>
      <c r="D18" s="5">
        <f t="shared" si="0"/>
        <v>0</v>
      </c>
      <c r="E18" s="27"/>
      <c r="F18" s="28"/>
      <c r="G18" s="5">
        <f t="shared" si="1"/>
        <v>0</v>
      </c>
      <c r="H18" s="27"/>
      <c r="I18" s="28"/>
      <c r="J18" s="5">
        <f t="shared" si="2"/>
        <v>0</v>
      </c>
    </row>
    <row r="19" spans="1:10" x14ac:dyDescent="0.2">
      <c r="A19" s="19"/>
      <c r="B19" s="27"/>
      <c r="C19" s="28"/>
      <c r="D19" s="5">
        <f t="shared" si="0"/>
        <v>0</v>
      </c>
      <c r="E19" s="27"/>
      <c r="F19" s="28"/>
      <c r="G19" s="5">
        <f t="shared" si="1"/>
        <v>0</v>
      </c>
      <c r="H19" s="27"/>
      <c r="I19" s="28"/>
      <c r="J19" s="5">
        <f t="shared" si="2"/>
        <v>0</v>
      </c>
    </row>
    <row r="20" spans="1:10" x14ac:dyDescent="0.2">
      <c r="A20" s="19"/>
      <c r="B20" s="27"/>
      <c r="C20" s="28"/>
      <c r="D20" s="5">
        <f t="shared" si="0"/>
        <v>0</v>
      </c>
      <c r="E20" s="27"/>
      <c r="F20" s="28"/>
      <c r="G20" s="5">
        <f t="shared" si="1"/>
        <v>0</v>
      </c>
      <c r="H20" s="27"/>
      <c r="I20" s="28"/>
      <c r="J20" s="5">
        <f t="shared" si="2"/>
        <v>0</v>
      </c>
    </row>
    <row r="21" spans="1:10" x14ac:dyDescent="0.2">
      <c r="A21" s="19"/>
      <c r="B21" s="27"/>
      <c r="C21" s="28"/>
      <c r="D21" s="5">
        <f t="shared" si="0"/>
        <v>0</v>
      </c>
      <c r="E21" s="27"/>
      <c r="F21" s="28"/>
      <c r="G21" s="5">
        <f t="shared" si="1"/>
        <v>0</v>
      </c>
      <c r="H21" s="27"/>
      <c r="I21" s="28"/>
      <c r="J21" s="5">
        <f t="shared" si="2"/>
        <v>0</v>
      </c>
    </row>
    <row r="22" spans="1:10" x14ac:dyDescent="0.2">
      <c r="A22" s="19"/>
      <c r="B22" s="27"/>
      <c r="C22" s="28"/>
      <c r="D22" s="5">
        <f t="shared" si="0"/>
        <v>0</v>
      </c>
      <c r="E22" s="27"/>
      <c r="F22" s="28"/>
      <c r="G22" s="5">
        <f t="shared" si="1"/>
        <v>0</v>
      </c>
      <c r="H22" s="27"/>
      <c r="I22" s="28"/>
      <c r="J22" s="5">
        <f t="shared" si="2"/>
        <v>0</v>
      </c>
    </row>
    <row r="23" spans="1:10" x14ac:dyDescent="0.2">
      <c r="A23" s="19"/>
      <c r="B23" s="27"/>
      <c r="C23" s="28"/>
      <c r="D23" s="5">
        <f t="shared" si="0"/>
        <v>0</v>
      </c>
      <c r="E23" s="27"/>
      <c r="F23" s="28"/>
      <c r="G23" s="5">
        <f t="shared" si="1"/>
        <v>0</v>
      </c>
      <c r="H23" s="27"/>
      <c r="I23" s="28"/>
      <c r="J23" s="5">
        <f t="shared" si="2"/>
        <v>0</v>
      </c>
    </row>
    <row r="24" spans="1:10" x14ac:dyDescent="0.2">
      <c r="A24" s="19"/>
      <c r="B24" s="27"/>
      <c r="C24" s="28"/>
      <c r="D24" s="5">
        <f t="shared" si="0"/>
        <v>0</v>
      </c>
      <c r="E24" s="27"/>
      <c r="F24" s="28"/>
      <c r="G24" s="5">
        <f t="shared" si="1"/>
        <v>0</v>
      </c>
      <c r="H24" s="27"/>
      <c r="I24" s="28"/>
      <c r="J24" s="5">
        <f t="shared" si="2"/>
        <v>0</v>
      </c>
    </row>
    <row r="25" spans="1:10" s="1" customFormat="1" x14ac:dyDescent="0.2">
      <c r="A25" s="18" t="s">
        <v>8</v>
      </c>
      <c r="B25" s="18"/>
      <c r="C25" s="26"/>
      <c r="D25" s="26">
        <f>SUM(D14:D24)</f>
        <v>3500000</v>
      </c>
      <c r="E25" s="18"/>
      <c r="F25" s="26"/>
      <c r="G25" s="26">
        <f>SUM(G14:G24)</f>
        <v>4500000</v>
      </c>
      <c r="H25" s="18"/>
      <c r="I25" s="26"/>
      <c r="J25" s="26">
        <f>SUM(J14:J24)</f>
        <v>5000000</v>
      </c>
    </row>
  </sheetData>
  <mergeCells count="3">
    <mergeCell ref="B12:D12"/>
    <mergeCell ref="E12:G12"/>
    <mergeCell ref="H12:J12"/>
  </mergeCells>
  <phoneticPr fontId="0" type="noConversion"/>
  <pageMargins left="0.78740157499999996" right="0.5" top="0.984251969" bottom="0.984251969" header="0.4921259845" footer="0.4921259845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workbookViewId="0">
      <selection activeCell="A2" sqref="A2"/>
    </sheetView>
  </sheetViews>
  <sheetFormatPr baseColWidth="10" defaultRowHeight="12.75" x14ac:dyDescent="0.2"/>
  <cols>
    <col min="1" max="1" width="25.625" style="2" customWidth="1"/>
    <col min="2" max="2" width="7.625" style="2" customWidth="1"/>
    <col min="3" max="4" width="12.625" style="2" customWidth="1"/>
    <col min="5" max="5" width="17.625" style="2" customWidth="1"/>
    <col min="6" max="6" width="7.625" style="2" customWidth="1"/>
    <col min="7" max="8" width="12.625" style="2" customWidth="1"/>
    <col min="9" max="9" width="17.625" style="2" customWidth="1"/>
    <col min="10" max="10" width="7.625" style="2" customWidth="1"/>
    <col min="11" max="12" width="12.625" style="2" customWidth="1"/>
    <col min="13" max="13" width="17.625" style="2" customWidth="1"/>
    <col min="14" max="16384" width="11" style="2"/>
  </cols>
  <sheetData>
    <row r="1" spans="1:13" ht="39.950000000000003" customHeight="1" x14ac:dyDescent="0.2"/>
    <row r="2" spans="1:13" s="10" customFormat="1" ht="27.75" x14ac:dyDescent="0.4">
      <c r="A2" s="16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4" spans="1:13" x14ac:dyDescent="0.2">
      <c r="A4" s="18" t="s">
        <v>11</v>
      </c>
      <c r="B4" s="40"/>
      <c r="C4" s="40"/>
    </row>
    <row r="7" spans="1:13" x14ac:dyDescent="0.2">
      <c r="A7" s="18" t="s">
        <v>1</v>
      </c>
      <c r="B7" s="20"/>
      <c r="C7" s="19"/>
    </row>
    <row r="8" spans="1:13" x14ac:dyDescent="0.2">
      <c r="A8" s="18" t="s">
        <v>0</v>
      </c>
      <c r="B8" s="20"/>
      <c r="C8" s="19"/>
    </row>
    <row r="9" spans="1:13" x14ac:dyDescent="0.2">
      <c r="A9" s="18" t="s">
        <v>4</v>
      </c>
      <c r="B9" s="19">
        <f>Umsatzplanung!B9</f>
        <v>2019</v>
      </c>
      <c r="C9" s="19"/>
    </row>
    <row r="10" spans="1:13" x14ac:dyDescent="0.2">
      <c r="A10" s="1"/>
    </row>
    <row r="11" spans="1:13" x14ac:dyDescent="0.2">
      <c r="A11" s="1"/>
      <c r="D11" s="3"/>
      <c r="E11" s="3"/>
    </row>
    <row r="12" spans="1:13" s="1" customFormat="1" x14ac:dyDescent="0.2">
      <c r="A12" s="18" t="s">
        <v>23</v>
      </c>
      <c r="B12" s="22">
        <f>B9</f>
        <v>2019</v>
      </c>
      <c r="C12" s="23"/>
      <c r="D12" s="23"/>
      <c r="E12" s="23"/>
      <c r="F12" s="22">
        <f>B12+1</f>
        <v>2020</v>
      </c>
      <c r="G12" s="23"/>
      <c r="H12" s="23"/>
      <c r="I12" s="23"/>
      <c r="J12" s="22">
        <f>F12+1</f>
        <v>2021</v>
      </c>
      <c r="K12" s="23"/>
      <c r="L12" s="23"/>
      <c r="M12" s="23"/>
    </row>
    <row r="13" spans="1:13" s="11" customFormat="1" ht="27" customHeight="1" x14ac:dyDescent="0.2">
      <c r="A13" s="30"/>
      <c r="B13" s="31" t="s">
        <v>6</v>
      </c>
      <c r="C13" s="31" t="s">
        <v>20</v>
      </c>
      <c r="D13" s="31" t="s">
        <v>22</v>
      </c>
      <c r="E13" s="31" t="s">
        <v>8</v>
      </c>
      <c r="F13" s="31" t="s">
        <v>6</v>
      </c>
      <c r="G13" s="31" t="s">
        <v>20</v>
      </c>
      <c r="H13" s="31" t="s">
        <v>22</v>
      </c>
      <c r="I13" s="31" t="s">
        <v>8</v>
      </c>
      <c r="J13" s="31" t="s">
        <v>6</v>
      </c>
      <c r="K13" s="31" t="s">
        <v>20</v>
      </c>
      <c r="L13" s="31" t="s">
        <v>21</v>
      </c>
      <c r="M13" s="31" t="s">
        <v>8</v>
      </c>
    </row>
    <row r="14" spans="1:13" x14ac:dyDescent="0.2">
      <c r="A14" s="33" t="s">
        <v>12</v>
      </c>
      <c r="B14" s="19">
        <v>1</v>
      </c>
      <c r="C14" s="34">
        <v>80000</v>
      </c>
      <c r="D14" s="6">
        <f>C14*0.2</f>
        <v>16000</v>
      </c>
      <c r="E14" s="7">
        <f>(C14+D14)*B14</f>
        <v>96000</v>
      </c>
      <c r="F14" s="19">
        <v>1</v>
      </c>
      <c r="G14" s="34">
        <v>80000</v>
      </c>
      <c r="H14" s="6">
        <f>G14*0.2</f>
        <v>16000</v>
      </c>
      <c r="I14" s="7">
        <f>(G14+H14)*F14</f>
        <v>96000</v>
      </c>
      <c r="J14" s="19">
        <v>1</v>
      </c>
      <c r="K14" s="34">
        <v>80000</v>
      </c>
      <c r="L14" s="6">
        <f>K14*0.2</f>
        <v>16000</v>
      </c>
      <c r="M14" s="7">
        <f>(K14+L14)*J14</f>
        <v>96000</v>
      </c>
    </row>
    <row r="15" spans="1:13" x14ac:dyDescent="0.2">
      <c r="A15" s="33" t="s">
        <v>13</v>
      </c>
      <c r="B15" s="19">
        <v>2</v>
      </c>
      <c r="C15" s="34">
        <v>50000</v>
      </c>
      <c r="D15" s="6">
        <f t="shared" ref="D15:D21" si="0">C15*0.2</f>
        <v>10000</v>
      </c>
      <c r="E15" s="7">
        <f t="shared" ref="E15:E21" si="1">(C15+D15)*B15</f>
        <v>120000</v>
      </c>
      <c r="F15" s="19">
        <v>2</v>
      </c>
      <c r="G15" s="34">
        <v>50000</v>
      </c>
      <c r="H15" s="6">
        <f t="shared" ref="H15:H21" si="2">G15*0.2</f>
        <v>10000</v>
      </c>
      <c r="I15" s="7">
        <f t="shared" ref="I15:I21" si="3">(G15+H15)*F15</f>
        <v>120000</v>
      </c>
      <c r="J15" s="19">
        <v>2</v>
      </c>
      <c r="K15" s="34">
        <v>50000</v>
      </c>
      <c r="L15" s="6">
        <f t="shared" ref="L15:L21" si="4">K15*0.2</f>
        <v>10000</v>
      </c>
      <c r="M15" s="7">
        <f t="shared" ref="M15:M21" si="5">(K15+L15)*J15</f>
        <v>120000</v>
      </c>
    </row>
    <row r="16" spans="1:13" x14ac:dyDescent="0.2">
      <c r="A16" s="33" t="s">
        <v>14</v>
      </c>
      <c r="B16" s="19">
        <v>1</v>
      </c>
      <c r="C16" s="34">
        <v>30000</v>
      </c>
      <c r="D16" s="6">
        <f t="shared" si="0"/>
        <v>6000</v>
      </c>
      <c r="E16" s="7">
        <f t="shared" si="1"/>
        <v>36000</v>
      </c>
      <c r="F16" s="19">
        <v>1</v>
      </c>
      <c r="G16" s="34">
        <v>30000</v>
      </c>
      <c r="H16" s="6">
        <f t="shared" si="2"/>
        <v>6000</v>
      </c>
      <c r="I16" s="7">
        <f t="shared" si="3"/>
        <v>36000</v>
      </c>
      <c r="J16" s="19">
        <v>1</v>
      </c>
      <c r="K16" s="34">
        <v>30000</v>
      </c>
      <c r="L16" s="6">
        <f t="shared" si="4"/>
        <v>6000</v>
      </c>
      <c r="M16" s="7">
        <f t="shared" si="5"/>
        <v>36000</v>
      </c>
    </row>
    <row r="17" spans="1:13" x14ac:dyDescent="0.2">
      <c r="A17" s="33" t="s">
        <v>18</v>
      </c>
      <c r="B17" s="19">
        <v>5</v>
      </c>
      <c r="C17" s="34">
        <v>30000</v>
      </c>
      <c r="D17" s="6">
        <f t="shared" si="0"/>
        <v>6000</v>
      </c>
      <c r="E17" s="7">
        <f t="shared" si="1"/>
        <v>180000</v>
      </c>
      <c r="F17" s="19">
        <v>5</v>
      </c>
      <c r="G17" s="34">
        <v>30000</v>
      </c>
      <c r="H17" s="6">
        <f t="shared" si="2"/>
        <v>6000</v>
      </c>
      <c r="I17" s="7">
        <f t="shared" si="3"/>
        <v>180000</v>
      </c>
      <c r="J17" s="19">
        <v>5</v>
      </c>
      <c r="K17" s="34">
        <v>30000</v>
      </c>
      <c r="L17" s="6">
        <f t="shared" si="4"/>
        <v>6000</v>
      </c>
      <c r="M17" s="7">
        <f t="shared" si="5"/>
        <v>180000</v>
      </c>
    </row>
    <row r="18" spans="1:13" x14ac:dyDescent="0.2">
      <c r="A18" s="33" t="s">
        <v>19</v>
      </c>
      <c r="B18" s="19">
        <v>30</v>
      </c>
      <c r="C18" s="34">
        <v>24000</v>
      </c>
      <c r="D18" s="6">
        <f t="shared" si="0"/>
        <v>4800</v>
      </c>
      <c r="E18" s="7">
        <f t="shared" si="1"/>
        <v>864000</v>
      </c>
      <c r="F18" s="19">
        <v>30</v>
      </c>
      <c r="G18" s="34">
        <v>24000</v>
      </c>
      <c r="H18" s="6">
        <f t="shared" si="2"/>
        <v>4800</v>
      </c>
      <c r="I18" s="7">
        <f t="shared" si="3"/>
        <v>864000</v>
      </c>
      <c r="J18" s="19">
        <v>30</v>
      </c>
      <c r="K18" s="34">
        <v>24000</v>
      </c>
      <c r="L18" s="6">
        <f t="shared" si="4"/>
        <v>4800</v>
      </c>
      <c r="M18" s="7">
        <f t="shared" si="5"/>
        <v>864000</v>
      </c>
    </row>
    <row r="19" spans="1:13" x14ac:dyDescent="0.2">
      <c r="A19" s="33" t="s">
        <v>15</v>
      </c>
      <c r="B19" s="19">
        <v>5</v>
      </c>
      <c r="C19" s="34">
        <v>28000</v>
      </c>
      <c r="D19" s="6">
        <f t="shared" si="0"/>
        <v>5600</v>
      </c>
      <c r="E19" s="7">
        <f t="shared" si="1"/>
        <v>168000</v>
      </c>
      <c r="F19" s="19">
        <v>5</v>
      </c>
      <c r="G19" s="34">
        <v>28000</v>
      </c>
      <c r="H19" s="6">
        <f t="shared" si="2"/>
        <v>5600</v>
      </c>
      <c r="I19" s="7">
        <f t="shared" si="3"/>
        <v>168000</v>
      </c>
      <c r="J19" s="19">
        <v>5</v>
      </c>
      <c r="K19" s="34">
        <v>28000</v>
      </c>
      <c r="L19" s="6">
        <f t="shared" si="4"/>
        <v>5600</v>
      </c>
      <c r="M19" s="7">
        <f t="shared" si="5"/>
        <v>168000</v>
      </c>
    </row>
    <row r="20" spans="1:13" x14ac:dyDescent="0.2">
      <c r="A20" s="33" t="s">
        <v>17</v>
      </c>
      <c r="B20" s="19">
        <v>20</v>
      </c>
      <c r="C20" s="34">
        <v>30000</v>
      </c>
      <c r="D20" s="6">
        <f t="shared" si="0"/>
        <v>6000</v>
      </c>
      <c r="E20" s="7">
        <f t="shared" si="1"/>
        <v>720000</v>
      </c>
      <c r="F20" s="19">
        <v>20</v>
      </c>
      <c r="G20" s="34">
        <v>30000</v>
      </c>
      <c r="H20" s="6">
        <f t="shared" si="2"/>
        <v>6000</v>
      </c>
      <c r="I20" s="7">
        <f t="shared" si="3"/>
        <v>720000</v>
      </c>
      <c r="J20" s="19">
        <v>20</v>
      </c>
      <c r="K20" s="34">
        <v>30000</v>
      </c>
      <c r="L20" s="6">
        <f t="shared" si="4"/>
        <v>6000</v>
      </c>
      <c r="M20" s="7">
        <f t="shared" si="5"/>
        <v>720000</v>
      </c>
    </row>
    <row r="21" spans="1:13" x14ac:dyDescent="0.2">
      <c r="A21" s="33" t="s">
        <v>16</v>
      </c>
      <c r="B21" s="19">
        <v>5</v>
      </c>
      <c r="C21" s="34">
        <v>24000</v>
      </c>
      <c r="D21" s="6">
        <f t="shared" si="0"/>
        <v>4800</v>
      </c>
      <c r="E21" s="7">
        <f t="shared" si="1"/>
        <v>144000</v>
      </c>
      <c r="F21" s="19">
        <v>5</v>
      </c>
      <c r="G21" s="34">
        <v>24000</v>
      </c>
      <c r="H21" s="6">
        <f t="shared" si="2"/>
        <v>4800</v>
      </c>
      <c r="I21" s="7">
        <f t="shared" si="3"/>
        <v>144000</v>
      </c>
      <c r="J21" s="19">
        <v>5</v>
      </c>
      <c r="K21" s="34">
        <v>24000</v>
      </c>
      <c r="L21" s="6">
        <f t="shared" si="4"/>
        <v>4800</v>
      </c>
      <c r="M21" s="7">
        <f t="shared" si="5"/>
        <v>144000</v>
      </c>
    </row>
    <row r="22" spans="1:13" x14ac:dyDescent="0.2">
      <c r="A22" s="33"/>
      <c r="B22" s="19"/>
      <c r="C22" s="34"/>
      <c r="D22" s="6"/>
      <c r="E22" s="7"/>
      <c r="F22" s="19"/>
      <c r="G22" s="34"/>
      <c r="H22" s="6"/>
      <c r="I22" s="7"/>
      <c r="J22" s="19"/>
      <c r="K22" s="34"/>
      <c r="L22" s="6"/>
      <c r="M22" s="7"/>
    </row>
    <row r="23" spans="1:13" x14ac:dyDescent="0.2">
      <c r="A23" s="19"/>
      <c r="B23" s="19"/>
      <c r="C23" s="34"/>
      <c r="D23" s="6"/>
      <c r="E23" s="7"/>
      <c r="F23" s="19"/>
      <c r="G23" s="34"/>
      <c r="H23" s="6"/>
      <c r="I23" s="7"/>
      <c r="J23" s="19"/>
      <c r="K23" s="34"/>
      <c r="L23" s="6"/>
      <c r="M23" s="7"/>
    </row>
    <row r="24" spans="1:13" x14ac:dyDescent="0.2">
      <c r="A24" s="19"/>
      <c r="B24" s="19"/>
      <c r="C24" s="34"/>
      <c r="D24" s="6"/>
      <c r="E24" s="7"/>
      <c r="F24" s="19"/>
      <c r="G24" s="34"/>
      <c r="H24" s="6"/>
      <c r="I24" s="7"/>
      <c r="J24" s="19"/>
      <c r="K24" s="34"/>
      <c r="L24" s="6"/>
      <c r="M24" s="7"/>
    </row>
    <row r="25" spans="1:13" s="1" customFormat="1" x14ac:dyDescent="0.2">
      <c r="A25" s="18" t="s">
        <v>8</v>
      </c>
      <c r="B25" s="18">
        <f>SUM(B14:B24)</f>
        <v>69</v>
      </c>
      <c r="C25" s="32"/>
      <c r="D25" s="32"/>
      <c r="E25" s="32">
        <f>SUM(E14:E24)</f>
        <v>2328000</v>
      </c>
      <c r="F25" s="18">
        <f>SUM(F14:F24)</f>
        <v>69</v>
      </c>
      <c r="G25" s="32"/>
      <c r="H25" s="32"/>
      <c r="I25" s="32">
        <f>SUM(I14:I24)</f>
        <v>2328000</v>
      </c>
      <c r="J25" s="18">
        <f>SUM(J14:J24)</f>
        <v>69</v>
      </c>
      <c r="K25" s="32"/>
      <c r="L25" s="32"/>
      <c r="M25" s="32">
        <f>SUM(M14:M24)</f>
        <v>2328000</v>
      </c>
    </row>
  </sheetData>
  <mergeCells count="3">
    <mergeCell ref="B12:E12"/>
    <mergeCell ref="F12:I12"/>
    <mergeCell ref="J12:M12"/>
  </mergeCells>
  <phoneticPr fontId="0" type="noConversion"/>
  <pageMargins left="0.47" right="0.31" top="0.984251969" bottom="0.984251969" header="0.4921259845" footer="0.4921259845"/>
  <pageSetup paperSize="9" scale="6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2"/>
  <sheetViews>
    <sheetView workbookViewId="0">
      <selection activeCell="A2" sqref="A2"/>
    </sheetView>
  </sheetViews>
  <sheetFormatPr baseColWidth="10" defaultRowHeight="12.75" x14ac:dyDescent="0.2"/>
  <cols>
    <col min="1" max="1" width="22.625" style="2" customWidth="1"/>
    <col min="2" max="3" width="11" style="2"/>
    <col min="4" max="4" width="17.625" style="2" customWidth="1"/>
    <col min="5" max="6" width="11" style="2"/>
    <col min="7" max="7" width="15.625" style="2" customWidth="1"/>
    <col min="8" max="9" width="11" style="2"/>
    <col min="10" max="10" width="15.625" style="2" customWidth="1"/>
    <col min="11" max="16384" width="11" style="2"/>
  </cols>
  <sheetData>
    <row r="1" spans="1:10" ht="39.950000000000003" customHeight="1" x14ac:dyDescent="0.2"/>
    <row r="2" spans="1:10" s="10" customFormat="1" ht="27.75" x14ac:dyDescent="0.4">
      <c r="A2" s="16" t="s">
        <v>2</v>
      </c>
      <c r="B2" s="17"/>
      <c r="C2" s="17"/>
      <c r="D2" s="17"/>
      <c r="E2" s="17"/>
      <c r="F2" s="17"/>
      <c r="G2" s="17"/>
      <c r="H2" s="17"/>
      <c r="I2" s="17"/>
      <c r="J2" s="17"/>
    </row>
    <row r="4" spans="1:10" x14ac:dyDescent="0.2">
      <c r="A4" s="18" t="s">
        <v>24</v>
      </c>
      <c r="B4" s="40"/>
      <c r="C4" s="40"/>
    </row>
    <row r="7" spans="1:10" x14ac:dyDescent="0.2">
      <c r="A7" s="18" t="s">
        <v>1</v>
      </c>
      <c r="B7" s="19"/>
      <c r="C7" s="19"/>
    </row>
    <row r="8" spans="1:10" x14ac:dyDescent="0.2">
      <c r="A8" s="18" t="s">
        <v>0</v>
      </c>
      <c r="B8" s="19"/>
      <c r="C8" s="19"/>
    </row>
    <row r="9" spans="1:10" x14ac:dyDescent="0.2">
      <c r="A9" s="18" t="s">
        <v>4</v>
      </c>
      <c r="B9" s="19">
        <f>Umsatzplanung!B9</f>
        <v>2019</v>
      </c>
      <c r="C9" s="19"/>
    </row>
    <row r="10" spans="1:10" x14ac:dyDescent="0.2">
      <c r="A10" s="1"/>
    </row>
    <row r="11" spans="1:10" x14ac:dyDescent="0.2">
      <c r="A11" s="1"/>
      <c r="C11" s="3"/>
      <c r="D11" s="3"/>
    </row>
    <row r="12" spans="1:10" s="1" customFormat="1" x14ac:dyDescent="0.2">
      <c r="A12" s="18" t="s">
        <v>25</v>
      </c>
      <c r="B12" s="22">
        <f>B9</f>
        <v>2019</v>
      </c>
      <c r="C12" s="23"/>
      <c r="D12" s="23"/>
      <c r="E12" s="22">
        <f>B12+1</f>
        <v>2020</v>
      </c>
      <c r="F12" s="23"/>
      <c r="G12" s="23"/>
      <c r="H12" s="22">
        <f>E12+1</f>
        <v>2021</v>
      </c>
      <c r="I12" s="23"/>
      <c r="J12" s="23"/>
    </row>
    <row r="13" spans="1:10" x14ac:dyDescent="0.2">
      <c r="A13" s="24"/>
      <c r="B13" s="25" t="s">
        <v>6</v>
      </c>
      <c r="C13" s="25" t="s">
        <v>5</v>
      </c>
      <c r="D13" s="25" t="s">
        <v>70</v>
      </c>
      <c r="E13" s="25" t="s">
        <v>6</v>
      </c>
      <c r="F13" s="25" t="s">
        <v>5</v>
      </c>
      <c r="G13" s="25" t="s">
        <v>70</v>
      </c>
      <c r="H13" s="25" t="s">
        <v>6</v>
      </c>
      <c r="I13" s="25" t="s">
        <v>5</v>
      </c>
      <c r="J13" s="25" t="s">
        <v>70</v>
      </c>
    </row>
    <row r="14" spans="1:10" x14ac:dyDescent="0.2">
      <c r="A14" s="19" t="s">
        <v>26</v>
      </c>
      <c r="B14" s="19">
        <v>5000</v>
      </c>
      <c r="C14" s="34">
        <v>100</v>
      </c>
      <c r="D14" s="7">
        <f t="shared" ref="D14:D28" si="0">B14*C14</f>
        <v>500000</v>
      </c>
      <c r="E14" s="19">
        <v>5000</v>
      </c>
      <c r="F14" s="34">
        <v>100</v>
      </c>
      <c r="G14" s="7">
        <f t="shared" ref="G14:G28" si="1">E14*F14</f>
        <v>500000</v>
      </c>
      <c r="H14" s="19">
        <v>5000</v>
      </c>
      <c r="I14" s="34">
        <v>100</v>
      </c>
      <c r="J14" s="7">
        <f t="shared" ref="J14:J28" si="2">H14*I14</f>
        <v>500000</v>
      </c>
    </row>
    <row r="15" spans="1:10" x14ac:dyDescent="0.2">
      <c r="A15" s="19" t="s">
        <v>28</v>
      </c>
      <c r="B15" s="19"/>
      <c r="C15" s="35"/>
      <c r="D15" s="7">
        <f t="shared" si="0"/>
        <v>0</v>
      </c>
      <c r="E15" s="19"/>
      <c r="F15" s="35"/>
      <c r="G15" s="7">
        <f t="shared" si="1"/>
        <v>0</v>
      </c>
      <c r="H15" s="19"/>
      <c r="I15" s="35"/>
      <c r="J15" s="7">
        <f t="shared" si="2"/>
        <v>0</v>
      </c>
    </row>
    <row r="16" spans="1:10" x14ac:dyDescent="0.2">
      <c r="A16" s="19" t="s">
        <v>29</v>
      </c>
      <c r="B16" s="19">
        <v>12</v>
      </c>
      <c r="C16" s="34">
        <v>10000</v>
      </c>
      <c r="D16" s="7">
        <f t="shared" si="0"/>
        <v>120000</v>
      </c>
      <c r="E16" s="19">
        <v>12</v>
      </c>
      <c r="F16" s="34">
        <v>10000</v>
      </c>
      <c r="G16" s="7">
        <f t="shared" si="1"/>
        <v>120000</v>
      </c>
      <c r="H16" s="19">
        <v>12</v>
      </c>
      <c r="I16" s="34">
        <v>10000</v>
      </c>
      <c r="J16" s="7">
        <f t="shared" si="2"/>
        <v>120000</v>
      </c>
    </row>
    <row r="17" spans="1:10" x14ac:dyDescent="0.2">
      <c r="A17" s="19" t="s">
        <v>31</v>
      </c>
      <c r="B17" s="19">
        <v>1</v>
      </c>
      <c r="C17" s="34">
        <v>100000</v>
      </c>
      <c r="D17" s="7">
        <f t="shared" si="0"/>
        <v>100000</v>
      </c>
      <c r="E17" s="19">
        <v>1</v>
      </c>
      <c r="F17" s="34">
        <v>100000</v>
      </c>
      <c r="G17" s="7">
        <f t="shared" si="1"/>
        <v>100000</v>
      </c>
      <c r="H17" s="19">
        <v>1</v>
      </c>
      <c r="I17" s="34">
        <v>100000</v>
      </c>
      <c r="J17" s="7">
        <f t="shared" si="2"/>
        <v>100000</v>
      </c>
    </row>
    <row r="18" spans="1:10" x14ac:dyDescent="0.2">
      <c r="A18" s="19" t="s">
        <v>32</v>
      </c>
      <c r="B18" s="19">
        <v>5</v>
      </c>
      <c r="C18" s="34">
        <v>20000</v>
      </c>
      <c r="D18" s="7">
        <f t="shared" si="0"/>
        <v>100000</v>
      </c>
      <c r="E18" s="19">
        <v>5</v>
      </c>
      <c r="F18" s="34">
        <v>20000</v>
      </c>
      <c r="G18" s="7">
        <f t="shared" si="1"/>
        <v>100000</v>
      </c>
      <c r="H18" s="19">
        <v>5</v>
      </c>
      <c r="I18" s="34">
        <v>20000</v>
      </c>
      <c r="J18" s="7">
        <f t="shared" si="2"/>
        <v>100000</v>
      </c>
    </row>
    <row r="19" spans="1:10" x14ac:dyDescent="0.2">
      <c r="A19" s="19" t="s">
        <v>33</v>
      </c>
      <c r="B19" s="19"/>
      <c r="C19" s="34"/>
      <c r="D19" s="7">
        <f t="shared" si="0"/>
        <v>0</v>
      </c>
      <c r="E19" s="19"/>
      <c r="F19" s="34"/>
      <c r="G19" s="7">
        <f t="shared" si="1"/>
        <v>0</v>
      </c>
      <c r="H19" s="19"/>
      <c r="I19" s="34"/>
      <c r="J19" s="7">
        <f t="shared" si="2"/>
        <v>0</v>
      </c>
    </row>
    <row r="20" spans="1:10" x14ac:dyDescent="0.2">
      <c r="A20" s="19" t="s">
        <v>37</v>
      </c>
      <c r="B20" s="19"/>
      <c r="C20" s="34"/>
      <c r="D20" s="7">
        <f t="shared" si="0"/>
        <v>0</v>
      </c>
      <c r="E20" s="19"/>
      <c r="F20" s="34"/>
      <c r="G20" s="7">
        <f t="shared" si="1"/>
        <v>0</v>
      </c>
      <c r="H20" s="19"/>
      <c r="I20" s="34"/>
      <c r="J20" s="7">
        <f t="shared" si="2"/>
        <v>0</v>
      </c>
    </row>
    <row r="21" spans="1:10" x14ac:dyDescent="0.2">
      <c r="A21" s="19" t="s">
        <v>34</v>
      </c>
      <c r="B21" s="19">
        <v>1</v>
      </c>
      <c r="C21" s="34">
        <v>300000</v>
      </c>
      <c r="D21" s="7">
        <f t="shared" si="0"/>
        <v>300000</v>
      </c>
      <c r="E21" s="19">
        <v>1</v>
      </c>
      <c r="F21" s="34">
        <v>300000</v>
      </c>
      <c r="G21" s="7">
        <f t="shared" si="1"/>
        <v>300000</v>
      </c>
      <c r="H21" s="19">
        <v>1</v>
      </c>
      <c r="I21" s="34">
        <v>300000</v>
      </c>
      <c r="J21" s="7">
        <f t="shared" si="2"/>
        <v>300000</v>
      </c>
    </row>
    <row r="22" spans="1:10" x14ac:dyDescent="0.2">
      <c r="A22" s="19" t="s">
        <v>13</v>
      </c>
      <c r="B22" s="19">
        <v>1</v>
      </c>
      <c r="C22" s="34">
        <v>300000</v>
      </c>
      <c r="D22" s="7">
        <f t="shared" si="0"/>
        <v>300000</v>
      </c>
      <c r="E22" s="19">
        <v>1</v>
      </c>
      <c r="F22" s="34">
        <v>300000</v>
      </c>
      <c r="G22" s="7">
        <f t="shared" si="1"/>
        <v>300000</v>
      </c>
      <c r="H22" s="19">
        <v>1</v>
      </c>
      <c r="I22" s="34">
        <v>300000</v>
      </c>
      <c r="J22" s="7">
        <f t="shared" si="2"/>
        <v>300000</v>
      </c>
    </row>
    <row r="23" spans="1:10" x14ac:dyDescent="0.2">
      <c r="A23" s="19" t="s">
        <v>35</v>
      </c>
      <c r="B23" s="19">
        <v>1</v>
      </c>
      <c r="C23" s="34">
        <v>70000</v>
      </c>
      <c r="D23" s="7">
        <f t="shared" si="0"/>
        <v>70000</v>
      </c>
      <c r="E23" s="19">
        <v>1</v>
      </c>
      <c r="F23" s="34">
        <v>70000</v>
      </c>
      <c r="G23" s="7">
        <f t="shared" si="1"/>
        <v>70000</v>
      </c>
      <c r="H23" s="19">
        <v>1</v>
      </c>
      <c r="I23" s="34">
        <v>70000</v>
      </c>
      <c r="J23" s="7">
        <f t="shared" si="2"/>
        <v>70000</v>
      </c>
    </row>
    <row r="24" spans="1:10" x14ac:dyDescent="0.2">
      <c r="A24" s="19" t="s">
        <v>39</v>
      </c>
      <c r="B24" s="19"/>
      <c r="C24" s="34"/>
      <c r="D24" s="7">
        <f t="shared" si="0"/>
        <v>0</v>
      </c>
      <c r="E24" s="19"/>
      <c r="F24" s="34"/>
      <c r="G24" s="7">
        <f t="shared" si="1"/>
        <v>0</v>
      </c>
      <c r="H24" s="19"/>
      <c r="I24" s="34"/>
      <c r="J24" s="7">
        <f t="shared" si="2"/>
        <v>0</v>
      </c>
    </row>
    <row r="25" spans="1:10" x14ac:dyDescent="0.2">
      <c r="A25" s="19" t="s">
        <v>41</v>
      </c>
      <c r="B25" s="19"/>
      <c r="C25" s="34"/>
      <c r="D25" s="7">
        <f t="shared" si="0"/>
        <v>0</v>
      </c>
      <c r="E25" s="19"/>
      <c r="F25" s="34"/>
      <c r="G25" s="7">
        <f t="shared" si="1"/>
        <v>0</v>
      </c>
      <c r="H25" s="19"/>
      <c r="I25" s="34"/>
      <c r="J25" s="7">
        <f t="shared" si="2"/>
        <v>0</v>
      </c>
    </row>
    <row r="26" spans="1:10" x14ac:dyDescent="0.2">
      <c r="A26" s="19" t="s">
        <v>38</v>
      </c>
      <c r="B26" s="19"/>
      <c r="C26" s="34"/>
      <c r="D26" s="7">
        <f t="shared" si="0"/>
        <v>0</v>
      </c>
      <c r="E26" s="19"/>
      <c r="F26" s="34"/>
      <c r="G26" s="7">
        <f t="shared" si="1"/>
        <v>0</v>
      </c>
      <c r="H26" s="19"/>
      <c r="I26" s="34"/>
      <c r="J26" s="7">
        <f t="shared" si="2"/>
        <v>0</v>
      </c>
    </row>
    <row r="27" spans="1:10" x14ac:dyDescent="0.2">
      <c r="A27" s="19" t="s">
        <v>30</v>
      </c>
      <c r="B27" s="19"/>
      <c r="C27" s="34"/>
      <c r="D27" s="7">
        <f t="shared" si="0"/>
        <v>0</v>
      </c>
      <c r="E27" s="19"/>
      <c r="F27" s="34"/>
      <c r="G27" s="7">
        <f t="shared" si="1"/>
        <v>0</v>
      </c>
      <c r="H27" s="19"/>
      <c r="I27" s="34"/>
      <c r="J27" s="7">
        <f t="shared" si="2"/>
        <v>0</v>
      </c>
    </row>
    <row r="28" spans="1:10" x14ac:dyDescent="0.2">
      <c r="A28" s="19" t="s">
        <v>40</v>
      </c>
      <c r="B28" s="19"/>
      <c r="C28" s="34"/>
      <c r="D28" s="7">
        <f t="shared" si="0"/>
        <v>0</v>
      </c>
      <c r="E28" s="19"/>
      <c r="F28" s="34"/>
      <c r="G28" s="7">
        <f t="shared" si="1"/>
        <v>0</v>
      </c>
      <c r="H28" s="19"/>
      <c r="I28" s="34"/>
      <c r="J28" s="7">
        <f t="shared" si="2"/>
        <v>0</v>
      </c>
    </row>
    <row r="29" spans="1:10" x14ac:dyDescent="0.2">
      <c r="A29" s="19"/>
      <c r="B29" s="19"/>
      <c r="C29" s="34"/>
      <c r="D29" s="7"/>
      <c r="E29" s="19"/>
      <c r="F29" s="34"/>
      <c r="G29" s="7"/>
      <c r="H29" s="19"/>
      <c r="I29" s="34"/>
      <c r="J29" s="7"/>
    </row>
    <row r="30" spans="1:10" x14ac:dyDescent="0.2">
      <c r="A30" s="19"/>
      <c r="B30" s="19"/>
      <c r="C30" s="34"/>
      <c r="D30" s="7"/>
      <c r="E30" s="19"/>
      <c r="F30" s="34"/>
      <c r="G30" s="7"/>
      <c r="H30" s="19"/>
      <c r="I30" s="34"/>
      <c r="J30" s="7"/>
    </row>
    <row r="31" spans="1:10" x14ac:dyDescent="0.2">
      <c r="A31" s="19"/>
      <c r="B31" s="19"/>
      <c r="C31" s="34"/>
      <c r="D31" s="7"/>
      <c r="E31" s="19"/>
      <c r="F31" s="34"/>
      <c r="G31" s="7"/>
      <c r="H31" s="19"/>
      <c r="I31" s="34"/>
      <c r="J31" s="7"/>
    </row>
    <row r="32" spans="1:10" s="1" customFormat="1" x14ac:dyDescent="0.2">
      <c r="A32" s="18" t="s">
        <v>8</v>
      </c>
      <c r="B32" s="18"/>
      <c r="C32" s="32"/>
      <c r="D32" s="32">
        <f>SUM(D14:D31)</f>
        <v>1490000</v>
      </c>
      <c r="E32" s="18"/>
      <c r="F32" s="32"/>
      <c r="G32" s="32">
        <f>SUM(G14:G31)</f>
        <v>1490000</v>
      </c>
      <c r="H32" s="18"/>
      <c r="I32" s="32"/>
      <c r="J32" s="32">
        <f>SUM(J14:J31)</f>
        <v>1490000</v>
      </c>
    </row>
  </sheetData>
  <mergeCells count="3">
    <mergeCell ref="B12:D12"/>
    <mergeCell ref="E12:G12"/>
    <mergeCell ref="H12:J12"/>
  </mergeCells>
  <phoneticPr fontId="0" type="noConversion"/>
  <pageMargins left="0.78740157499999996" right="0.78740157499999996" top="0.984251969" bottom="0.984251969" header="0.4921259845" footer="0.4921259845"/>
  <pageSetup paperSize="9" scale="7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5"/>
  <sheetViews>
    <sheetView workbookViewId="0">
      <selection activeCell="A2" sqref="A2"/>
    </sheetView>
  </sheetViews>
  <sheetFormatPr baseColWidth="10" defaultRowHeight="12.75" x14ac:dyDescent="0.2"/>
  <cols>
    <col min="1" max="1" width="25.625" style="2" customWidth="1"/>
    <col min="2" max="2" width="7.625" style="2" customWidth="1"/>
    <col min="3" max="4" width="12.625" style="2" customWidth="1"/>
    <col min="5" max="5" width="17.625" style="2" customWidth="1"/>
    <col min="6" max="6" width="7.625" style="2" customWidth="1"/>
    <col min="7" max="8" width="12.625" style="2" customWidth="1"/>
    <col min="9" max="9" width="17.625" style="2" customWidth="1"/>
    <col min="10" max="10" width="7.625" style="2" customWidth="1"/>
    <col min="11" max="12" width="12.625" style="2" customWidth="1"/>
    <col min="13" max="13" width="17.625" style="2" customWidth="1"/>
    <col min="14" max="16384" width="11" style="2"/>
  </cols>
  <sheetData>
    <row r="1" spans="1:13" ht="39.950000000000003" customHeight="1" x14ac:dyDescent="0.2"/>
    <row r="2" spans="1:13" s="10" customFormat="1" ht="27.75" x14ac:dyDescent="0.4">
      <c r="A2" s="16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4" spans="1:13" x14ac:dyDescent="0.2">
      <c r="A4" s="18" t="s">
        <v>42</v>
      </c>
      <c r="B4" s="40"/>
      <c r="C4" s="40"/>
    </row>
    <row r="7" spans="1:13" x14ac:dyDescent="0.2">
      <c r="A7" s="18" t="s">
        <v>1</v>
      </c>
      <c r="B7" s="19"/>
      <c r="C7" s="19"/>
    </row>
    <row r="8" spans="1:13" x14ac:dyDescent="0.2">
      <c r="A8" s="18" t="s">
        <v>0</v>
      </c>
      <c r="B8" s="19"/>
      <c r="C8" s="19"/>
    </row>
    <row r="9" spans="1:13" x14ac:dyDescent="0.2">
      <c r="A9" s="18" t="s">
        <v>4</v>
      </c>
      <c r="B9" s="19">
        <f>Umsatzplanung!B9</f>
        <v>2019</v>
      </c>
      <c r="C9" s="19"/>
    </row>
    <row r="10" spans="1:13" x14ac:dyDescent="0.2">
      <c r="A10" s="1"/>
    </row>
    <row r="11" spans="1:13" x14ac:dyDescent="0.2">
      <c r="A11" s="1"/>
      <c r="D11" s="3"/>
      <c r="E11" s="3"/>
    </row>
    <row r="12" spans="1:13" s="1" customFormat="1" x14ac:dyDescent="0.2">
      <c r="A12" s="18" t="s">
        <v>43</v>
      </c>
      <c r="B12" s="22">
        <f>B9</f>
        <v>2019</v>
      </c>
      <c r="C12" s="23"/>
      <c r="D12" s="23"/>
      <c r="E12" s="23"/>
      <c r="F12" s="22">
        <f>B12+1</f>
        <v>2020</v>
      </c>
      <c r="G12" s="23"/>
      <c r="H12" s="23"/>
      <c r="I12" s="23"/>
      <c r="J12" s="22">
        <f>F12+1</f>
        <v>2021</v>
      </c>
      <c r="K12" s="23"/>
      <c r="L12" s="23"/>
      <c r="M12" s="23"/>
    </row>
    <row r="13" spans="1:13" s="11" customFormat="1" ht="27" customHeight="1" x14ac:dyDescent="0.2">
      <c r="A13" s="30"/>
      <c r="B13" s="31" t="s">
        <v>6</v>
      </c>
      <c r="C13" s="31" t="s">
        <v>48</v>
      </c>
      <c r="D13" s="31" t="s">
        <v>22</v>
      </c>
      <c r="E13" s="31" t="s">
        <v>8</v>
      </c>
      <c r="F13" s="31" t="s">
        <v>6</v>
      </c>
      <c r="G13" s="31" t="s">
        <v>48</v>
      </c>
      <c r="H13" s="31" t="s">
        <v>22</v>
      </c>
      <c r="I13" s="31" t="s">
        <v>8</v>
      </c>
      <c r="J13" s="31" t="s">
        <v>6</v>
      </c>
      <c r="K13" s="31" t="s">
        <v>48</v>
      </c>
      <c r="L13" s="31" t="s">
        <v>22</v>
      </c>
      <c r="M13" s="31" t="s">
        <v>8</v>
      </c>
    </row>
    <row r="14" spans="1:13" x14ac:dyDescent="0.2">
      <c r="A14" s="33" t="s">
        <v>44</v>
      </c>
      <c r="B14" s="19"/>
      <c r="C14" s="34"/>
      <c r="D14" s="34"/>
      <c r="E14" s="7">
        <f t="shared" ref="E14:E24" si="0">(C14+D14)*B14</f>
        <v>0</v>
      </c>
      <c r="F14" s="19"/>
      <c r="G14" s="34"/>
      <c r="H14" s="34"/>
      <c r="I14" s="7">
        <f t="shared" ref="I14:I24" si="1">(G14+H14)*F14</f>
        <v>0</v>
      </c>
      <c r="J14" s="19"/>
      <c r="K14" s="34"/>
      <c r="L14" s="34"/>
      <c r="M14" s="7">
        <f t="shared" ref="M14:M24" si="2">(K14+L14)*J14</f>
        <v>0</v>
      </c>
    </row>
    <row r="15" spans="1:13" x14ac:dyDescent="0.2">
      <c r="A15" s="33" t="s">
        <v>45</v>
      </c>
      <c r="B15" s="19"/>
      <c r="C15" s="34"/>
      <c r="D15" s="34"/>
      <c r="E15" s="7">
        <f t="shared" si="0"/>
        <v>0</v>
      </c>
      <c r="F15" s="19"/>
      <c r="G15" s="34"/>
      <c r="H15" s="34"/>
      <c r="I15" s="7">
        <f t="shared" si="1"/>
        <v>0</v>
      </c>
      <c r="J15" s="19"/>
      <c r="K15" s="34"/>
      <c r="L15" s="34"/>
      <c r="M15" s="7">
        <f t="shared" si="2"/>
        <v>0</v>
      </c>
    </row>
    <row r="16" spans="1:13" x14ac:dyDescent="0.2">
      <c r="A16" s="33" t="s">
        <v>47</v>
      </c>
      <c r="B16" s="19">
        <v>20</v>
      </c>
      <c r="C16" s="34">
        <v>100000</v>
      </c>
      <c r="D16" s="34"/>
      <c r="E16" s="7">
        <f t="shared" si="0"/>
        <v>2000000</v>
      </c>
      <c r="F16" s="19"/>
      <c r="G16" s="34"/>
      <c r="H16" s="34"/>
      <c r="I16" s="7">
        <f t="shared" si="1"/>
        <v>0</v>
      </c>
      <c r="J16" s="19"/>
      <c r="K16" s="34"/>
      <c r="L16" s="34"/>
      <c r="M16" s="7">
        <f t="shared" si="2"/>
        <v>0</v>
      </c>
    </row>
    <row r="17" spans="1:13" x14ac:dyDescent="0.2">
      <c r="A17" s="33" t="s">
        <v>46</v>
      </c>
      <c r="B17" s="19">
        <v>40</v>
      </c>
      <c r="C17" s="34">
        <v>1000</v>
      </c>
      <c r="D17" s="34"/>
      <c r="E17" s="7">
        <f t="shared" si="0"/>
        <v>40000</v>
      </c>
      <c r="F17" s="19"/>
      <c r="G17" s="34"/>
      <c r="H17" s="34"/>
      <c r="I17" s="7">
        <f t="shared" si="1"/>
        <v>0</v>
      </c>
      <c r="J17" s="19"/>
      <c r="K17" s="34"/>
      <c r="L17" s="34"/>
      <c r="M17" s="7">
        <f t="shared" si="2"/>
        <v>0</v>
      </c>
    </row>
    <row r="18" spans="1:13" x14ac:dyDescent="0.2">
      <c r="A18" s="33" t="s">
        <v>49</v>
      </c>
      <c r="B18" s="19"/>
      <c r="C18" s="34"/>
      <c r="D18" s="34"/>
      <c r="E18" s="7">
        <f t="shared" si="0"/>
        <v>0</v>
      </c>
      <c r="F18" s="19"/>
      <c r="G18" s="34"/>
      <c r="H18" s="34"/>
      <c r="I18" s="7">
        <f t="shared" si="1"/>
        <v>0</v>
      </c>
      <c r="J18" s="19"/>
      <c r="K18" s="34"/>
      <c r="L18" s="34"/>
      <c r="M18" s="7">
        <f t="shared" si="2"/>
        <v>0</v>
      </c>
    </row>
    <row r="19" spans="1:13" x14ac:dyDescent="0.2">
      <c r="A19" s="33" t="s">
        <v>50</v>
      </c>
      <c r="B19" s="19">
        <v>1</v>
      </c>
      <c r="C19" s="34">
        <v>300000</v>
      </c>
      <c r="D19" s="34"/>
      <c r="E19" s="7">
        <f t="shared" si="0"/>
        <v>300000</v>
      </c>
      <c r="F19" s="19"/>
      <c r="G19" s="34"/>
      <c r="H19" s="34"/>
      <c r="I19" s="7">
        <f t="shared" si="1"/>
        <v>0</v>
      </c>
      <c r="J19" s="19"/>
      <c r="K19" s="34"/>
      <c r="L19" s="34"/>
      <c r="M19" s="7">
        <f t="shared" si="2"/>
        <v>0</v>
      </c>
    </row>
    <row r="20" spans="1:13" x14ac:dyDescent="0.2">
      <c r="A20" s="33"/>
      <c r="B20" s="19"/>
      <c r="C20" s="34"/>
      <c r="D20" s="34"/>
      <c r="E20" s="7">
        <f t="shared" si="0"/>
        <v>0</v>
      </c>
      <c r="F20" s="19"/>
      <c r="G20" s="34"/>
      <c r="H20" s="34"/>
      <c r="I20" s="7">
        <f t="shared" si="1"/>
        <v>0</v>
      </c>
      <c r="J20" s="19"/>
      <c r="K20" s="34"/>
      <c r="L20" s="34"/>
      <c r="M20" s="7">
        <f t="shared" si="2"/>
        <v>0</v>
      </c>
    </row>
    <row r="21" spans="1:13" x14ac:dyDescent="0.2">
      <c r="A21" s="33"/>
      <c r="B21" s="19"/>
      <c r="C21" s="34"/>
      <c r="D21" s="34"/>
      <c r="E21" s="7">
        <f t="shared" si="0"/>
        <v>0</v>
      </c>
      <c r="F21" s="19"/>
      <c r="G21" s="34"/>
      <c r="H21" s="34"/>
      <c r="I21" s="7">
        <f t="shared" si="1"/>
        <v>0</v>
      </c>
      <c r="J21" s="19"/>
      <c r="K21" s="34"/>
      <c r="L21" s="34"/>
      <c r="M21" s="7">
        <f t="shared" si="2"/>
        <v>0</v>
      </c>
    </row>
    <row r="22" spans="1:13" x14ac:dyDescent="0.2">
      <c r="A22" s="33"/>
      <c r="B22" s="19"/>
      <c r="C22" s="34"/>
      <c r="D22" s="34"/>
      <c r="E22" s="7">
        <f t="shared" si="0"/>
        <v>0</v>
      </c>
      <c r="F22" s="19"/>
      <c r="G22" s="34"/>
      <c r="H22" s="34"/>
      <c r="I22" s="7">
        <f t="shared" si="1"/>
        <v>0</v>
      </c>
      <c r="J22" s="19"/>
      <c r="K22" s="34"/>
      <c r="L22" s="34"/>
      <c r="M22" s="7">
        <f t="shared" si="2"/>
        <v>0</v>
      </c>
    </row>
    <row r="23" spans="1:13" x14ac:dyDescent="0.2">
      <c r="A23" s="19"/>
      <c r="B23" s="19"/>
      <c r="C23" s="34"/>
      <c r="D23" s="34"/>
      <c r="E23" s="7">
        <f t="shared" si="0"/>
        <v>0</v>
      </c>
      <c r="F23" s="19"/>
      <c r="G23" s="34"/>
      <c r="H23" s="34"/>
      <c r="I23" s="7">
        <f t="shared" si="1"/>
        <v>0</v>
      </c>
      <c r="J23" s="19"/>
      <c r="K23" s="34"/>
      <c r="L23" s="34"/>
      <c r="M23" s="7">
        <f t="shared" si="2"/>
        <v>0</v>
      </c>
    </row>
    <row r="24" spans="1:13" x14ac:dyDescent="0.2">
      <c r="A24" s="19"/>
      <c r="B24" s="19"/>
      <c r="C24" s="34"/>
      <c r="D24" s="34"/>
      <c r="E24" s="7">
        <f t="shared" si="0"/>
        <v>0</v>
      </c>
      <c r="F24" s="19"/>
      <c r="G24" s="34"/>
      <c r="H24" s="34"/>
      <c r="I24" s="7">
        <f t="shared" si="1"/>
        <v>0</v>
      </c>
      <c r="J24" s="19"/>
      <c r="K24" s="34"/>
      <c r="L24" s="34"/>
      <c r="M24" s="7">
        <f t="shared" si="2"/>
        <v>0</v>
      </c>
    </row>
    <row r="25" spans="1:13" s="1" customFormat="1" x14ac:dyDescent="0.2">
      <c r="A25" s="18" t="s">
        <v>8</v>
      </c>
      <c r="B25" s="18"/>
      <c r="C25" s="32"/>
      <c r="D25" s="32"/>
      <c r="E25" s="32">
        <f>SUM(E14:E24)</f>
        <v>2340000</v>
      </c>
      <c r="F25" s="18"/>
      <c r="G25" s="32"/>
      <c r="H25" s="32"/>
      <c r="I25" s="32">
        <f>SUM(I14:I24)</f>
        <v>0</v>
      </c>
      <c r="J25" s="18"/>
      <c r="K25" s="32"/>
      <c r="L25" s="32"/>
      <c r="M25" s="32">
        <f>SUM(M14:M24)</f>
        <v>0</v>
      </c>
    </row>
  </sheetData>
  <mergeCells count="3">
    <mergeCell ref="B12:E12"/>
    <mergeCell ref="F12:I12"/>
    <mergeCell ref="J12:M12"/>
  </mergeCells>
  <phoneticPr fontId="0" type="noConversion"/>
  <pageMargins left="0.52" right="0.19" top="0.984251969" bottom="0.984251969" header="0.4921259845" footer="0.4921259845"/>
  <pageSetup paperSize="9" scale="6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workbookViewId="0">
      <selection activeCell="A2" sqref="A2"/>
    </sheetView>
  </sheetViews>
  <sheetFormatPr baseColWidth="10" defaultRowHeight="12.75" x14ac:dyDescent="0.2"/>
  <cols>
    <col min="1" max="1" width="22.625" style="2" customWidth="1"/>
    <col min="2" max="3" width="11" style="2"/>
    <col min="4" max="4" width="17.625" style="2" customWidth="1"/>
    <col min="5" max="6" width="11" style="2"/>
    <col min="7" max="7" width="15.625" style="2" customWidth="1"/>
    <col min="8" max="9" width="11" style="2"/>
    <col min="10" max="10" width="15.625" style="2" customWidth="1"/>
    <col min="11" max="16384" width="11" style="2"/>
  </cols>
  <sheetData>
    <row r="1" spans="1:10" ht="39.950000000000003" customHeight="1" x14ac:dyDescent="0.2"/>
    <row r="2" spans="1:10" s="10" customFormat="1" ht="27.75" x14ac:dyDescent="0.4">
      <c r="A2" s="16" t="s">
        <v>2</v>
      </c>
      <c r="B2" s="17"/>
      <c r="C2" s="17"/>
      <c r="D2" s="17"/>
      <c r="E2" s="17"/>
      <c r="F2" s="17"/>
      <c r="G2" s="17"/>
      <c r="H2" s="17"/>
      <c r="I2" s="17"/>
      <c r="J2" s="17"/>
    </row>
    <row r="4" spans="1:10" x14ac:dyDescent="0.2">
      <c r="A4" s="18" t="s">
        <v>57</v>
      </c>
      <c r="B4" s="40"/>
      <c r="C4" s="40"/>
    </row>
    <row r="7" spans="1:10" x14ac:dyDescent="0.2">
      <c r="A7" s="18" t="s">
        <v>1</v>
      </c>
      <c r="B7" s="19"/>
      <c r="C7" s="19"/>
    </row>
    <row r="8" spans="1:10" x14ac:dyDescent="0.2">
      <c r="A8" s="18" t="s">
        <v>0</v>
      </c>
      <c r="B8" s="19"/>
      <c r="C8" s="19"/>
    </row>
    <row r="9" spans="1:10" x14ac:dyDescent="0.2">
      <c r="A9" s="18" t="s">
        <v>4</v>
      </c>
      <c r="B9" s="19">
        <f>Umsatzplanung!B9</f>
        <v>2019</v>
      </c>
      <c r="C9" s="19"/>
    </row>
    <row r="10" spans="1:10" x14ac:dyDescent="0.2">
      <c r="A10" s="1"/>
    </row>
    <row r="11" spans="1:10" x14ac:dyDescent="0.2">
      <c r="A11" s="1"/>
      <c r="C11" s="3"/>
      <c r="D11" s="3"/>
    </row>
    <row r="12" spans="1:10" s="1" customFormat="1" x14ac:dyDescent="0.2">
      <c r="A12" s="18" t="s">
        <v>36</v>
      </c>
      <c r="B12" s="22">
        <f>B9</f>
        <v>2019</v>
      </c>
      <c r="C12" s="23"/>
      <c r="D12" s="23"/>
      <c r="E12" s="22">
        <f>B12+1</f>
        <v>2020</v>
      </c>
      <c r="F12" s="23"/>
      <c r="G12" s="23"/>
      <c r="H12" s="22">
        <f>E12+1</f>
        <v>2021</v>
      </c>
      <c r="I12" s="23"/>
      <c r="J12" s="23"/>
    </row>
    <row r="13" spans="1:10" x14ac:dyDescent="0.2">
      <c r="A13" s="24"/>
      <c r="B13" s="25" t="s">
        <v>5</v>
      </c>
      <c r="C13" s="25" t="s">
        <v>52</v>
      </c>
      <c r="D13" s="25" t="s">
        <v>51</v>
      </c>
      <c r="E13" s="25" t="s">
        <v>5</v>
      </c>
      <c r="F13" s="25" t="s">
        <v>52</v>
      </c>
      <c r="G13" s="25" t="s">
        <v>51</v>
      </c>
      <c r="H13" s="25" t="s">
        <v>5</v>
      </c>
      <c r="I13" s="25" t="s">
        <v>52</v>
      </c>
      <c r="J13" s="25" t="s">
        <v>51</v>
      </c>
    </row>
    <row r="14" spans="1:10" x14ac:dyDescent="0.2">
      <c r="A14" s="41" t="str">
        <f>Investitonsplanung!A14</f>
        <v>Gebäude</v>
      </c>
      <c r="B14" s="39">
        <f>Investitonsplanung!E14</f>
        <v>0</v>
      </c>
      <c r="C14" s="37"/>
      <c r="D14" s="8">
        <f t="shared" ref="D14:D22" si="0">B14*C14</f>
        <v>0</v>
      </c>
      <c r="E14" s="12">
        <f>Investitonsplanung!E14+Investitonsplanung!I14</f>
        <v>0</v>
      </c>
      <c r="F14" s="37"/>
      <c r="G14" s="8">
        <f t="shared" ref="G14:G22" si="1">E14*F14</f>
        <v>0</v>
      </c>
      <c r="H14" s="13">
        <f>Investitonsplanung!E14+Investitonsplanung!I14+Investitonsplanung!M14</f>
        <v>0</v>
      </c>
      <c r="I14" s="37"/>
      <c r="J14" s="8">
        <f t="shared" ref="J14:J22" si="2">H14*I14</f>
        <v>0</v>
      </c>
    </row>
    <row r="15" spans="1:10" x14ac:dyDescent="0.2">
      <c r="A15" s="41" t="str">
        <f>Investitonsplanung!A15</f>
        <v>Einrichtung</v>
      </c>
      <c r="B15" s="39">
        <f>Investitonsplanung!E15</f>
        <v>0</v>
      </c>
      <c r="C15" s="38"/>
      <c r="D15" s="8">
        <f t="shared" si="0"/>
        <v>0</v>
      </c>
      <c r="E15" s="12">
        <f>Investitonsplanung!E15+Investitonsplanung!I15</f>
        <v>0</v>
      </c>
      <c r="F15" s="38"/>
      <c r="G15" s="8">
        <f t="shared" si="1"/>
        <v>0</v>
      </c>
      <c r="H15" s="13">
        <f>Investitonsplanung!E15+Investitonsplanung!I15+Investitonsplanung!M15</f>
        <v>0</v>
      </c>
      <c r="I15" s="38"/>
      <c r="J15" s="8">
        <f t="shared" si="2"/>
        <v>0</v>
      </c>
    </row>
    <row r="16" spans="1:10" x14ac:dyDescent="0.2">
      <c r="A16" s="41" t="str">
        <f>Investitonsplanung!A16</f>
        <v>Maschinen/ Anlagen</v>
      </c>
      <c r="B16" s="39">
        <f>Investitonsplanung!E16</f>
        <v>2000000</v>
      </c>
      <c r="C16" s="37">
        <v>0.1</v>
      </c>
      <c r="D16" s="8">
        <f t="shared" si="0"/>
        <v>200000</v>
      </c>
      <c r="E16" s="12">
        <f>Investitonsplanung!E16+Investitonsplanung!I16</f>
        <v>2000000</v>
      </c>
      <c r="F16" s="37">
        <v>0.1</v>
      </c>
      <c r="G16" s="8">
        <f t="shared" si="1"/>
        <v>200000</v>
      </c>
      <c r="H16" s="13">
        <f>Investitonsplanung!E16+Investitonsplanung!I16+Investitonsplanung!M16</f>
        <v>2000000</v>
      </c>
      <c r="I16" s="37">
        <v>0.1</v>
      </c>
      <c r="J16" s="8">
        <f t="shared" si="2"/>
        <v>200000</v>
      </c>
    </row>
    <row r="17" spans="1:10" x14ac:dyDescent="0.2">
      <c r="A17" s="41" t="str">
        <f>Investitonsplanung!A17</f>
        <v>EDV</v>
      </c>
      <c r="B17" s="39">
        <f>Investitonsplanung!E17</f>
        <v>40000</v>
      </c>
      <c r="C17" s="37">
        <v>0.25</v>
      </c>
      <c r="D17" s="8">
        <f t="shared" si="0"/>
        <v>10000</v>
      </c>
      <c r="E17" s="12">
        <f>Investitonsplanung!E17+Investitonsplanung!I17</f>
        <v>40000</v>
      </c>
      <c r="F17" s="37">
        <v>0.25</v>
      </c>
      <c r="G17" s="8">
        <f t="shared" si="1"/>
        <v>10000</v>
      </c>
      <c r="H17" s="13">
        <f>Investitonsplanung!E17+Investitonsplanung!I17+Investitonsplanung!M17</f>
        <v>40000</v>
      </c>
      <c r="I17" s="37">
        <v>0.25</v>
      </c>
      <c r="J17" s="8">
        <f t="shared" si="2"/>
        <v>10000</v>
      </c>
    </row>
    <row r="18" spans="1:10" x14ac:dyDescent="0.2">
      <c r="A18" s="41" t="str">
        <f>Investitonsplanung!A18</f>
        <v>Finanzanlagen</v>
      </c>
      <c r="B18" s="39">
        <f>Investitonsplanung!E18</f>
        <v>0</v>
      </c>
      <c r="C18" s="37"/>
      <c r="D18" s="8">
        <f t="shared" si="0"/>
        <v>0</v>
      </c>
      <c r="E18" s="12">
        <f>Investitonsplanung!E18+Investitonsplanung!I18</f>
        <v>0</v>
      </c>
      <c r="F18" s="37"/>
      <c r="G18" s="8">
        <f t="shared" si="1"/>
        <v>0</v>
      </c>
      <c r="H18" s="13">
        <f>Investitonsplanung!E18+Investitonsplanung!I18+Investitonsplanung!M18</f>
        <v>0</v>
      </c>
      <c r="I18" s="37"/>
      <c r="J18" s="8">
        <f t="shared" si="2"/>
        <v>0</v>
      </c>
    </row>
    <row r="19" spans="1:10" x14ac:dyDescent="0.2">
      <c r="A19" s="41" t="str">
        <f>Investitonsplanung!A19</f>
        <v>Rechte</v>
      </c>
      <c r="B19" s="39">
        <f>Investitonsplanung!E19</f>
        <v>300000</v>
      </c>
      <c r="C19" s="37">
        <v>0.05</v>
      </c>
      <c r="D19" s="8">
        <f t="shared" si="0"/>
        <v>15000</v>
      </c>
      <c r="E19" s="12">
        <f>Investitonsplanung!E19+Investitonsplanung!I19</f>
        <v>300000</v>
      </c>
      <c r="F19" s="37">
        <v>0.05</v>
      </c>
      <c r="G19" s="8">
        <f t="shared" si="1"/>
        <v>15000</v>
      </c>
      <c r="H19" s="13">
        <f>Investitonsplanung!E19+Investitonsplanung!I19+Investitonsplanung!M19</f>
        <v>300000</v>
      </c>
      <c r="I19" s="37">
        <v>0.05</v>
      </c>
      <c r="J19" s="8">
        <f t="shared" si="2"/>
        <v>15000</v>
      </c>
    </row>
    <row r="20" spans="1:10" x14ac:dyDescent="0.2">
      <c r="A20" s="41">
        <f>Investitonsplanung!A20</f>
        <v>0</v>
      </c>
      <c r="B20" s="39">
        <f>Investitonsplanung!E20</f>
        <v>0</v>
      </c>
      <c r="C20" s="37"/>
      <c r="D20" s="8">
        <f t="shared" si="0"/>
        <v>0</v>
      </c>
      <c r="E20" s="12">
        <f>Investitonsplanung!E20+Investitonsplanung!I20</f>
        <v>0</v>
      </c>
      <c r="F20" s="37"/>
      <c r="G20" s="8">
        <f t="shared" si="1"/>
        <v>0</v>
      </c>
      <c r="H20" s="13">
        <f>Investitonsplanung!E20+Investitonsplanung!I20+Investitonsplanung!M20</f>
        <v>0</v>
      </c>
      <c r="I20" s="37"/>
      <c r="J20" s="8">
        <f t="shared" si="2"/>
        <v>0</v>
      </c>
    </row>
    <row r="21" spans="1:10" x14ac:dyDescent="0.2">
      <c r="A21" s="41">
        <f>Investitonsplanung!A21</f>
        <v>0</v>
      </c>
      <c r="B21" s="39">
        <f>Investitonsplanung!E21</f>
        <v>0</v>
      </c>
      <c r="C21" s="37"/>
      <c r="D21" s="8">
        <f t="shared" si="0"/>
        <v>0</v>
      </c>
      <c r="E21" s="12">
        <f>Investitonsplanung!E21+Investitonsplanung!I21</f>
        <v>0</v>
      </c>
      <c r="F21" s="37"/>
      <c r="G21" s="8">
        <f t="shared" si="1"/>
        <v>0</v>
      </c>
      <c r="H21" s="13">
        <f>Investitonsplanung!E21+Investitonsplanung!I21+Investitonsplanung!M21</f>
        <v>0</v>
      </c>
      <c r="I21" s="37"/>
      <c r="J21" s="8">
        <f t="shared" si="2"/>
        <v>0</v>
      </c>
    </row>
    <row r="22" spans="1:10" x14ac:dyDescent="0.2">
      <c r="A22" s="41">
        <f>Investitonsplanung!A22</f>
        <v>0</v>
      </c>
      <c r="B22" s="39">
        <f>Investitonsplanung!E22</f>
        <v>0</v>
      </c>
      <c r="C22" s="37"/>
      <c r="D22" s="8">
        <f t="shared" si="0"/>
        <v>0</v>
      </c>
      <c r="E22" s="12">
        <f>Investitonsplanung!E22+Investitonsplanung!I22</f>
        <v>0</v>
      </c>
      <c r="F22" s="37"/>
      <c r="G22" s="8">
        <f t="shared" si="1"/>
        <v>0</v>
      </c>
      <c r="H22" s="13">
        <f>Investitonsplanung!E22+Investitonsplanung!I22+Investitonsplanung!M22</f>
        <v>0</v>
      </c>
      <c r="I22" s="37"/>
      <c r="J22" s="8">
        <f t="shared" si="2"/>
        <v>0</v>
      </c>
    </row>
    <row r="23" spans="1:10" s="1" customFormat="1" x14ac:dyDescent="0.2">
      <c r="A23" s="18" t="s">
        <v>8</v>
      </c>
      <c r="B23" s="36"/>
      <c r="C23" s="18"/>
      <c r="D23" s="36">
        <f>SUM(D14:D22)</f>
        <v>225000</v>
      </c>
      <c r="E23" s="36"/>
      <c r="F23" s="18"/>
      <c r="G23" s="36">
        <f>SUM(G14:G22)</f>
        <v>225000</v>
      </c>
      <c r="H23" s="36"/>
      <c r="I23" s="18"/>
      <c r="J23" s="36">
        <f>SUM(J14:J22)</f>
        <v>225000</v>
      </c>
    </row>
  </sheetData>
  <mergeCells count="3">
    <mergeCell ref="B12:D12"/>
    <mergeCell ref="E12:G12"/>
    <mergeCell ref="H12:J12"/>
  </mergeCells>
  <phoneticPr fontId="0" type="noConversion"/>
  <pageMargins left="0.78740157499999996" right="0.78740157499999996" top="0.984251969" bottom="0.984251969" header="0.4921259845" footer="0.4921259845"/>
  <pageSetup paperSize="9" scale="75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2"/>
  <sheetViews>
    <sheetView workbookViewId="0">
      <selection activeCell="A2" sqref="A2"/>
    </sheetView>
  </sheetViews>
  <sheetFormatPr baseColWidth="10" defaultRowHeight="12.75" x14ac:dyDescent="0.2"/>
  <cols>
    <col min="1" max="4" width="22.625" style="2" customWidth="1"/>
    <col min="5" max="16384" width="11" style="2"/>
  </cols>
  <sheetData>
    <row r="1" spans="1:4" ht="39.950000000000003" customHeight="1" x14ac:dyDescent="0.2"/>
    <row r="2" spans="1:4" s="10" customFormat="1" ht="27.75" x14ac:dyDescent="0.4">
      <c r="A2" s="16" t="s">
        <v>2</v>
      </c>
      <c r="B2" s="17"/>
      <c r="C2" s="17"/>
      <c r="D2" s="17"/>
    </row>
    <row r="4" spans="1:4" x14ac:dyDescent="0.2">
      <c r="A4" s="18" t="s">
        <v>53</v>
      </c>
      <c r="B4" s="40"/>
    </row>
    <row r="7" spans="1:4" x14ac:dyDescent="0.2">
      <c r="A7" s="18" t="s">
        <v>1</v>
      </c>
      <c r="B7" s="19"/>
    </row>
    <row r="8" spans="1:4" x14ac:dyDescent="0.2">
      <c r="A8" s="18" t="s">
        <v>0</v>
      </c>
      <c r="B8" s="19"/>
    </row>
    <row r="9" spans="1:4" x14ac:dyDescent="0.2">
      <c r="A9" s="18" t="s">
        <v>4</v>
      </c>
      <c r="B9" s="19">
        <f>Umsatzplanung!B9</f>
        <v>2019</v>
      </c>
    </row>
    <row r="10" spans="1:4" x14ac:dyDescent="0.2">
      <c r="A10" s="1"/>
    </row>
    <row r="12" spans="1:4" x14ac:dyDescent="0.2">
      <c r="A12" s="18"/>
      <c r="B12" s="21">
        <f>B9</f>
        <v>2019</v>
      </c>
      <c r="C12" s="21">
        <f>B12+1</f>
        <v>2020</v>
      </c>
      <c r="D12" s="21">
        <f>C12+1</f>
        <v>2021</v>
      </c>
    </row>
    <row r="13" spans="1:4" x14ac:dyDescent="0.2">
      <c r="A13" s="1" t="s">
        <v>54</v>
      </c>
      <c r="B13" s="4">
        <f>Umsatzplanung!D25</f>
        <v>3500000</v>
      </c>
      <c r="C13" s="4">
        <f>Umsatzplanung!G25</f>
        <v>4500000</v>
      </c>
      <c r="D13" s="4">
        <f>Umsatzplanung!J25</f>
        <v>5000000</v>
      </c>
    </row>
    <row r="14" spans="1:4" x14ac:dyDescent="0.2">
      <c r="B14" s="14"/>
      <c r="C14" s="14"/>
      <c r="D14" s="14"/>
    </row>
    <row r="15" spans="1:4" x14ac:dyDescent="0.2">
      <c r="A15" s="1" t="s">
        <v>55</v>
      </c>
      <c r="B15" s="14"/>
      <c r="C15" s="14"/>
      <c r="D15" s="14"/>
    </row>
    <row r="16" spans="1:4" x14ac:dyDescent="0.2">
      <c r="A16" s="2" t="s">
        <v>27</v>
      </c>
      <c r="B16" s="4">
        <f>Personalkostenplanung!E25</f>
        <v>2328000</v>
      </c>
      <c r="C16" s="4">
        <f>Personalkostenplanung!I25</f>
        <v>2328000</v>
      </c>
      <c r="D16" s="4">
        <f>Personalkostenplanung!M25</f>
        <v>2328000</v>
      </c>
    </row>
    <row r="17" spans="1:4" x14ac:dyDescent="0.2">
      <c r="A17" s="2" t="s">
        <v>56</v>
      </c>
      <c r="B17" s="4">
        <f>Sachkostenplanung!D32</f>
        <v>1490000</v>
      </c>
      <c r="C17" s="4">
        <f>Sachkostenplanung!G32</f>
        <v>1490000</v>
      </c>
      <c r="D17" s="4">
        <f>Sachkostenplanung!J32</f>
        <v>1490000</v>
      </c>
    </row>
    <row r="18" spans="1:4" x14ac:dyDescent="0.2">
      <c r="A18" s="2" t="s">
        <v>36</v>
      </c>
      <c r="B18" s="4">
        <f>Abschreibungen!D23</f>
        <v>225000</v>
      </c>
      <c r="C18" s="4">
        <f>Abschreibungen!G23</f>
        <v>225000</v>
      </c>
      <c r="D18" s="4">
        <f>Abschreibungen!J23</f>
        <v>225000</v>
      </c>
    </row>
    <row r="19" spans="1:4" x14ac:dyDescent="0.2">
      <c r="B19" s="14"/>
      <c r="C19" s="14"/>
      <c r="D19" s="14"/>
    </row>
    <row r="20" spans="1:4" x14ac:dyDescent="0.2">
      <c r="A20" s="1" t="s">
        <v>58</v>
      </c>
      <c r="B20" s="4">
        <f>SUM(B16:B19)</f>
        <v>4043000</v>
      </c>
      <c r="C20" s="4">
        <f>SUM(C16:C19)</f>
        <v>4043000</v>
      </c>
      <c r="D20" s="4">
        <f>SUM(D16:D19)</f>
        <v>4043000</v>
      </c>
    </row>
    <row r="21" spans="1:4" x14ac:dyDescent="0.2">
      <c r="B21" s="14"/>
      <c r="C21" s="14"/>
      <c r="D21" s="14"/>
    </row>
    <row r="22" spans="1:4" s="1" customFormat="1" x14ac:dyDescent="0.2">
      <c r="A22" s="18" t="s">
        <v>59</v>
      </c>
      <c r="B22" s="26">
        <f>B13-B20</f>
        <v>-543000</v>
      </c>
      <c r="C22" s="26">
        <f>C13-C20</f>
        <v>457000</v>
      </c>
      <c r="D22" s="26">
        <f>D13-D20</f>
        <v>957000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2"/>
  <sheetViews>
    <sheetView workbookViewId="0">
      <selection activeCell="A2" sqref="A2"/>
    </sheetView>
  </sheetViews>
  <sheetFormatPr baseColWidth="10" defaultRowHeight="12.75" x14ac:dyDescent="0.2"/>
  <cols>
    <col min="1" max="1" width="24.625" style="2" customWidth="1"/>
    <col min="2" max="4" width="22.625" style="2" customWidth="1"/>
    <col min="5" max="16384" width="11" style="2"/>
  </cols>
  <sheetData>
    <row r="1" spans="1:4" ht="39.950000000000003" customHeight="1" x14ac:dyDescent="0.2"/>
    <row r="2" spans="1:4" s="10" customFormat="1" ht="27.75" x14ac:dyDescent="0.4">
      <c r="A2" s="16" t="s">
        <v>2</v>
      </c>
      <c r="B2" s="17"/>
      <c r="C2" s="17"/>
      <c r="D2" s="17"/>
    </row>
    <row r="4" spans="1:4" x14ac:dyDescent="0.2">
      <c r="A4" s="18" t="s">
        <v>60</v>
      </c>
      <c r="B4" s="40"/>
    </row>
    <row r="7" spans="1:4" x14ac:dyDescent="0.2">
      <c r="A7" s="18" t="s">
        <v>1</v>
      </c>
      <c r="B7" s="19"/>
    </row>
    <row r="8" spans="1:4" x14ac:dyDescent="0.2">
      <c r="A8" s="18" t="s">
        <v>0</v>
      </c>
      <c r="B8" s="19"/>
    </row>
    <row r="9" spans="1:4" x14ac:dyDescent="0.2">
      <c r="A9" s="18" t="s">
        <v>4</v>
      </c>
      <c r="B9" s="19">
        <f>Umsatzplanung!B9</f>
        <v>2019</v>
      </c>
    </row>
    <row r="10" spans="1:4" x14ac:dyDescent="0.2">
      <c r="A10" s="1"/>
    </row>
    <row r="12" spans="1:4" x14ac:dyDescent="0.2">
      <c r="A12" s="18"/>
      <c r="B12" s="21">
        <f>B9</f>
        <v>2019</v>
      </c>
      <c r="C12" s="21">
        <f>B12+1</f>
        <v>2020</v>
      </c>
      <c r="D12" s="21">
        <f>C12+1</f>
        <v>2021</v>
      </c>
    </row>
    <row r="13" spans="1:4" x14ac:dyDescent="0.2">
      <c r="A13" s="2" t="s">
        <v>59</v>
      </c>
      <c r="B13" s="4">
        <f>'Gewinn- und Verlustrechnung'!B22</f>
        <v>-543000</v>
      </c>
      <c r="C13" s="4">
        <f>'Gewinn- und Verlustrechnung'!C22</f>
        <v>457000</v>
      </c>
      <c r="D13" s="4">
        <f>'Gewinn- und Verlustrechnung'!D22</f>
        <v>957000</v>
      </c>
    </row>
    <row r="14" spans="1:4" x14ac:dyDescent="0.2">
      <c r="A14" s="2" t="s">
        <v>36</v>
      </c>
      <c r="B14" s="14">
        <f>Abschreibungen!D23</f>
        <v>225000</v>
      </c>
      <c r="C14" s="14">
        <f>Abschreibungen!G23</f>
        <v>225000</v>
      </c>
      <c r="D14" s="14">
        <f>Abschreibungen!J23</f>
        <v>225000</v>
      </c>
    </row>
    <row r="15" spans="1:4" x14ac:dyDescent="0.2">
      <c r="B15" s="14"/>
      <c r="C15" s="14"/>
      <c r="D15" s="14"/>
    </row>
    <row r="16" spans="1:4" s="1" customFormat="1" x14ac:dyDescent="0.2">
      <c r="A16" s="18" t="s">
        <v>72</v>
      </c>
      <c r="B16" s="26">
        <f>B13+B14</f>
        <v>-318000</v>
      </c>
      <c r="C16" s="26">
        <f>C13+C14</f>
        <v>682000</v>
      </c>
      <c r="D16" s="26">
        <f>D13+D14</f>
        <v>1182000</v>
      </c>
    </row>
    <row r="17" spans="1:4" x14ac:dyDescent="0.2">
      <c r="A17" s="2" t="s">
        <v>61</v>
      </c>
      <c r="B17" s="14">
        <f>Investitonsplanung!E25</f>
        <v>2340000</v>
      </c>
      <c r="C17" s="14">
        <f>Investitonsplanung!I25</f>
        <v>0</v>
      </c>
      <c r="D17" s="14">
        <f>Investitonsplanung!M25</f>
        <v>0</v>
      </c>
    </row>
    <row r="19" spans="1:4" s="1" customFormat="1" x14ac:dyDescent="0.2">
      <c r="A19" s="18" t="s">
        <v>73</v>
      </c>
      <c r="B19" s="26">
        <f>B16-B17</f>
        <v>-2658000</v>
      </c>
      <c r="C19" s="26">
        <f>C16-C17</f>
        <v>682000</v>
      </c>
      <c r="D19" s="26">
        <f>D16-D17</f>
        <v>1182000</v>
      </c>
    </row>
    <row r="21" spans="1:4" s="1" customFormat="1" x14ac:dyDescent="0.2">
      <c r="A21" s="42" t="s">
        <v>62</v>
      </c>
      <c r="B21" s="43">
        <f>-B19</f>
        <v>2658000</v>
      </c>
      <c r="C21" s="43">
        <f>-C19</f>
        <v>-682000</v>
      </c>
      <c r="D21" s="43">
        <f>-D19</f>
        <v>-1182000</v>
      </c>
    </row>
    <row r="22" spans="1:4" s="1" customFormat="1" x14ac:dyDescent="0.2">
      <c r="A22" s="42" t="s">
        <v>71</v>
      </c>
      <c r="B22" s="43">
        <f>B21</f>
        <v>2658000</v>
      </c>
      <c r="C22" s="43">
        <f>B22+C21</f>
        <v>1976000</v>
      </c>
      <c r="D22" s="43">
        <f>C22+D21</f>
        <v>794000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7"/>
  <sheetViews>
    <sheetView tabSelected="1" workbookViewId="0">
      <selection activeCell="A2" sqref="A2"/>
    </sheetView>
  </sheetViews>
  <sheetFormatPr baseColWidth="10" defaultRowHeight="12.75" x14ac:dyDescent="0.2"/>
  <cols>
    <col min="1" max="1" width="24.625" style="2" customWidth="1"/>
    <col min="2" max="4" width="22.625" style="2" customWidth="1"/>
    <col min="5" max="16384" width="11" style="2"/>
  </cols>
  <sheetData>
    <row r="1" spans="1:4" ht="39.950000000000003" customHeight="1" x14ac:dyDescent="0.2"/>
    <row r="2" spans="1:4" s="10" customFormat="1" ht="27.75" x14ac:dyDescent="0.4">
      <c r="A2" s="16" t="s">
        <v>2</v>
      </c>
      <c r="B2" s="17"/>
      <c r="C2" s="17"/>
      <c r="D2" s="17"/>
    </row>
    <row r="4" spans="1:4" x14ac:dyDescent="0.2">
      <c r="A4" s="18" t="s">
        <v>63</v>
      </c>
      <c r="B4" s="40"/>
    </row>
    <row r="7" spans="1:4" x14ac:dyDescent="0.2">
      <c r="A7" s="18" t="s">
        <v>1</v>
      </c>
      <c r="B7" s="19"/>
    </row>
    <row r="8" spans="1:4" x14ac:dyDescent="0.2">
      <c r="A8" s="18" t="s">
        <v>0</v>
      </c>
      <c r="B8" s="19"/>
    </row>
    <row r="9" spans="1:4" x14ac:dyDescent="0.2">
      <c r="A9" s="18" t="s">
        <v>4</v>
      </c>
      <c r="B9" s="19">
        <f>Umsatzplanung!B9</f>
        <v>2019</v>
      </c>
    </row>
    <row r="10" spans="1:4" x14ac:dyDescent="0.2">
      <c r="A10" s="1"/>
    </row>
    <row r="12" spans="1:4" x14ac:dyDescent="0.2">
      <c r="A12" s="18" t="s">
        <v>64</v>
      </c>
      <c r="B12" s="21">
        <f>B9</f>
        <v>2019</v>
      </c>
      <c r="C12" s="21">
        <f>B12+1</f>
        <v>2020</v>
      </c>
      <c r="D12" s="21">
        <f>C12+1</f>
        <v>2021</v>
      </c>
    </row>
    <row r="13" spans="1:4" x14ac:dyDescent="0.2">
      <c r="A13" s="42" t="s">
        <v>54</v>
      </c>
      <c r="B13" s="44">
        <f>Umsatzplanung!D25</f>
        <v>3500000</v>
      </c>
      <c r="C13" s="44">
        <f>Umsatzplanung!G25</f>
        <v>4500000</v>
      </c>
      <c r="D13" s="44">
        <f>Umsatzplanung!J25</f>
        <v>5000000</v>
      </c>
    </row>
    <row r="14" spans="1:4" x14ac:dyDescent="0.2">
      <c r="B14" s="14"/>
      <c r="C14" s="14"/>
      <c r="D14" s="14"/>
    </row>
    <row r="15" spans="1:4" x14ac:dyDescent="0.2">
      <c r="A15" s="42" t="s">
        <v>58</v>
      </c>
      <c r="B15" s="45">
        <f>'Gewinn- und Verlustrechnung'!B20</f>
        <v>4043000</v>
      </c>
      <c r="C15" s="45">
        <f>'Gewinn- und Verlustrechnung'!C20</f>
        <v>4043000</v>
      </c>
      <c r="D15" s="45">
        <f>'Gewinn- und Verlustrechnung'!D20</f>
        <v>4043000</v>
      </c>
    </row>
    <row r="16" spans="1:4" x14ac:dyDescent="0.2">
      <c r="B16" s="4"/>
      <c r="C16" s="4"/>
      <c r="D16" s="4"/>
    </row>
    <row r="17" spans="1:4" x14ac:dyDescent="0.2">
      <c r="A17" s="1" t="s">
        <v>65</v>
      </c>
      <c r="B17" s="15">
        <f>Personalkostenplanung!B25</f>
        <v>69</v>
      </c>
      <c r="C17" s="15">
        <f>Personalkostenplanung!F25</f>
        <v>69</v>
      </c>
      <c r="D17" s="15">
        <f>Personalkostenplanung!J25</f>
        <v>69</v>
      </c>
    </row>
    <row r="18" spans="1:4" x14ac:dyDescent="0.2">
      <c r="A18" s="24" t="s">
        <v>66</v>
      </c>
      <c r="B18" s="44">
        <f>B13/B17</f>
        <v>50724.637681159424</v>
      </c>
      <c r="C18" s="44">
        <f>C13/C17</f>
        <v>65217.391304347824</v>
      </c>
      <c r="D18" s="44">
        <f>D13/D17</f>
        <v>72463.768115942032</v>
      </c>
    </row>
    <row r="19" spans="1:4" x14ac:dyDescent="0.2">
      <c r="A19" s="24" t="s">
        <v>67</v>
      </c>
      <c r="B19" s="45">
        <f>B15/B17</f>
        <v>58594.202898550728</v>
      </c>
      <c r="C19" s="45">
        <f>C15/C17</f>
        <v>58594.202898550728</v>
      </c>
      <c r="D19" s="45">
        <f>D15/D17</f>
        <v>58594.202898550728</v>
      </c>
    </row>
    <row r="20" spans="1:4" x14ac:dyDescent="0.2">
      <c r="A20" s="1"/>
      <c r="B20" s="4"/>
      <c r="C20" s="4"/>
      <c r="D20" s="4"/>
    </row>
    <row r="21" spans="1:4" x14ac:dyDescent="0.2">
      <c r="A21" s="18" t="s">
        <v>59</v>
      </c>
      <c r="B21" s="47">
        <f>'Gewinn- und Verlustrechnung'!B22</f>
        <v>-543000</v>
      </c>
      <c r="C21" s="47">
        <f>'Gewinn- und Verlustrechnung'!C22</f>
        <v>457000</v>
      </c>
      <c r="D21" s="47">
        <f>'Gewinn- und Verlustrechnung'!D22</f>
        <v>957000</v>
      </c>
    </row>
    <row r="22" spans="1:4" x14ac:dyDescent="0.2">
      <c r="A22" s="24" t="s">
        <v>68</v>
      </c>
      <c r="B22" s="46">
        <f>B21/B13</f>
        <v>-0.15514285714285714</v>
      </c>
      <c r="C22" s="46">
        <f>C21/C13</f>
        <v>0.10155555555555555</v>
      </c>
      <c r="D22" s="46">
        <f>D21/D13</f>
        <v>0.19139999999999999</v>
      </c>
    </row>
    <row r="23" spans="1:4" s="1" customFormat="1" x14ac:dyDescent="0.2">
      <c r="B23" s="9"/>
      <c r="C23" s="9"/>
      <c r="D23" s="9"/>
    </row>
    <row r="24" spans="1:4" x14ac:dyDescent="0.2">
      <c r="A24" s="18" t="s">
        <v>60</v>
      </c>
      <c r="B24" s="47">
        <f>'Cashflow-Rechnung'!B16</f>
        <v>-318000</v>
      </c>
      <c r="C24" s="47">
        <f>'Cashflow-Rechnung'!C16</f>
        <v>682000</v>
      </c>
      <c r="D24" s="47">
        <f>'Cashflow-Rechnung'!D16</f>
        <v>1182000</v>
      </c>
    </row>
    <row r="26" spans="1:4" x14ac:dyDescent="0.2">
      <c r="A26" s="42" t="s">
        <v>62</v>
      </c>
      <c r="B26" s="45">
        <f>'Cashflow-Rechnung'!B21</f>
        <v>2658000</v>
      </c>
      <c r="C26" s="45">
        <f>'Cashflow-Rechnung'!C21</f>
        <v>-682000</v>
      </c>
      <c r="D26" s="45">
        <f>'Cashflow-Rechnung'!D21</f>
        <v>-1182000</v>
      </c>
    </row>
    <row r="27" spans="1:4" x14ac:dyDescent="0.2">
      <c r="A27" s="42" t="s">
        <v>71</v>
      </c>
      <c r="B27" s="45">
        <f>'Cashflow-Rechnung'!B22</f>
        <v>2658000</v>
      </c>
      <c r="C27" s="45">
        <f>'Cashflow-Rechnung'!C22</f>
        <v>1976000</v>
      </c>
      <c r="D27" s="45">
        <f>'Cashflow-Rechnung'!D22</f>
        <v>794000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Umsatzplanung</vt:lpstr>
      <vt:lpstr>Personalkostenplanung</vt:lpstr>
      <vt:lpstr>Sachkostenplanung</vt:lpstr>
      <vt:lpstr>Investitonsplanung</vt:lpstr>
      <vt:lpstr>Abschreibungen</vt:lpstr>
      <vt:lpstr>Gewinn- und Verlustrechnung</vt:lpstr>
      <vt:lpstr>Cashflow-Rechnung</vt:lpstr>
      <vt:lpstr>Kennzahlen</vt:lpstr>
    </vt:vector>
  </TitlesOfParts>
  <Company>b-wise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Businessplan Finanzplanung</dc:title>
  <dc:subject>Interner Businessplan</dc:subject>
  <dc:creator>www.business-wissen.de</dc:creator>
  <cp:lastModifiedBy>Jürgen Fleig</cp:lastModifiedBy>
  <cp:lastPrinted>2008-03-20T15:49:47Z</cp:lastPrinted>
  <dcterms:created xsi:type="dcterms:W3CDTF">2006-03-16T14:18:47Z</dcterms:created>
  <dcterms:modified xsi:type="dcterms:W3CDTF">2019-07-05T16:01:55Z</dcterms:modified>
</cp:coreProperties>
</file>