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Businessplan\8-Businessplan\Vorlagen\"/>
    </mc:Choice>
  </mc:AlternateContent>
  <xr:revisionPtr revIDLastSave="0" documentId="13_ncr:1_{6215EA47-3137-4B34-B253-BF99A8190CCD}" xr6:coauthVersionLast="47" xr6:coauthVersionMax="47" xr10:uidLastSave="{00000000-0000-0000-0000-000000000000}"/>
  <bookViews>
    <workbookView xWindow="25650" yWindow="45" windowWidth="22605" windowHeight="11100" xr2:uid="{00000000-000D-0000-FFFF-FFFF00000000}"/>
  </bookViews>
  <sheets>
    <sheet name="GuV" sheetId="1" r:id="rId1"/>
    <sheet name="Bilanz" sheetId="2" r:id="rId2"/>
    <sheet name="Bewegungsbilanz" sheetId="3" r:id="rId3"/>
    <sheet name="Kapitalflussrechnung" sheetId="4" r:id="rId4"/>
  </sheets>
  <definedNames>
    <definedName name="_xlnm.Print_Area" localSheetId="2">Bewegungsbilanz!$A$1:$Q$24</definedName>
    <definedName name="_xlnm.Print_Area" localSheetId="1">Bilanz!$A$1:$R$25</definedName>
    <definedName name="_xlnm.Print_Area" localSheetId="0">GuV!$A$1:$R$21</definedName>
    <definedName name="_xlnm.Print_Area" localSheetId="3">Kapitalflussrechnung!$A$1:$Q$38</definedName>
    <definedName name="fotokpl" hidden="1">{#N/A,#N/A,TRUE,"Planung";#N/A,#N/A,TRUE,"System";#N/A,#N/A,TRUE,"Lohn";#N/A,#N/A,TRUE,"Handel";#N/A,#N/A,TRUE,"DBR"}</definedName>
    <definedName name="test" hidden="1">{#N/A,#N/A,TRUE,"Planung";#N/A,#N/A,TRUE,"System";#N/A,#N/A,TRUE,"Lohn";#N/A,#N/A,TRUE,"Handel";#N/A,#N/A,TRUE,"DBR"}</definedName>
    <definedName name="wrn.FOTOKPL." hidden="1">{#N/A,#N/A,TRUE,"Planung";#N/A,#N/A,TRUE,"System";#N/A,#N/A,TRUE,"Lohn";#N/A,#N/A,TRUE,"Handel";#N/A,#N/A,TRUE,"DBR"}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5" i="4" l="1"/>
  <c r="O36" i="4"/>
  <c r="O37" i="4" s="1"/>
  <c r="N36" i="4"/>
  <c r="M36" i="4"/>
  <c r="L36" i="4"/>
  <c r="L37" i="4" s="1"/>
  <c r="K36" i="4"/>
  <c r="K37" i="4" s="1"/>
  <c r="J36" i="4"/>
  <c r="J37" i="4" s="1"/>
  <c r="I36" i="4"/>
  <c r="H36" i="4"/>
  <c r="H37" i="4" s="1"/>
  <c r="G36" i="4"/>
  <c r="F36" i="4"/>
  <c r="F37" i="4" s="1"/>
  <c r="E36" i="4"/>
  <c r="O35" i="4"/>
  <c r="N35" i="4"/>
  <c r="M35" i="4"/>
  <c r="L35" i="4"/>
  <c r="K35" i="4"/>
  <c r="J35" i="4"/>
  <c r="I35" i="4"/>
  <c r="H35" i="4"/>
  <c r="G35" i="4"/>
  <c r="G37" i="4" s="1"/>
  <c r="F35" i="4"/>
  <c r="E35" i="4"/>
  <c r="D35" i="4"/>
  <c r="O9" i="4"/>
  <c r="N9" i="4"/>
  <c r="M9" i="4"/>
  <c r="L9" i="4"/>
  <c r="K9" i="4"/>
  <c r="J9" i="4"/>
  <c r="I9" i="4"/>
  <c r="H9" i="4"/>
  <c r="G9" i="4"/>
  <c r="F9" i="4"/>
  <c r="E9" i="4"/>
  <c r="O8" i="4"/>
  <c r="N8" i="4"/>
  <c r="M8" i="4"/>
  <c r="L8" i="4"/>
  <c r="K8" i="4"/>
  <c r="J8" i="4"/>
  <c r="I8" i="4"/>
  <c r="H8" i="4"/>
  <c r="G8" i="4"/>
  <c r="F8" i="4"/>
  <c r="E8" i="4"/>
  <c r="I37" i="4" l="1"/>
  <c r="N37" i="4"/>
  <c r="M37" i="4"/>
  <c r="E37" i="4"/>
  <c r="O5" i="4"/>
  <c r="O34" i="4" s="1"/>
  <c r="N5" i="4"/>
  <c r="N34" i="4" s="1"/>
  <c r="M5" i="4"/>
  <c r="M34" i="4" s="1"/>
  <c r="L5" i="4"/>
  <c r="L34" i="4" s="1"/>
  <c r="K5" i="4"/>
  <c r="K34" i="4" s="1"/>
  <c r="J5" i="4"/>
  <c r="J34" i="4" s="1"/>
  <c r="I5" i="4"/>
  <c r="I34" i="4" s="1"/>
  <c r="H5" i="4"/>
  <c r="H34" i="4" s="1"/>
  <c r="G5" i="4"/>
  <c r="G34" i="4" s="1"/>
  <c r="F5" i="4"/>
  <c r="F34" i="4" s="1"/>
  <c r="E5" i="4"/>
  <c r="E34" i="4" s="1"/>
  <c r="D5" i="4"/>
  <c r="C5" i="2"/>
  <c r="C5" i="3" s="1"/>
  <c r="N10" i="3"/>
  <c r="J10" i="3"/>
  <c r="F10" i="3"/>
  <c r="M16" i="3"/>
  <c r="I16" i="3"/>
  <c r="E16" i="3"/>
  <c r="M24" i="3"/>
  <c r="H24" i="3"/>
  <c r="O23" i="3"/>
  <c r="O28" i="4" s="1"/>
  <c r="N23" i="3"/>
  <c r="N28" i="4" s="1"/>
  <c r="M23" i="3"/>
  <c r="M28" i="4" s="1"/>
  <c r="L23" i="3"/>
  <c r="L28" i="4" s="1"/>
  <c r="K23" i="3"/>
  <c r="K28" i="4" s="1"/>
  <c r="J23" i="3"/>
  <c r="J28" i="4" s="1"/>
  <c r="I23" i="3"/>
  <c r="I28" i="4" s="1"/>
  <c r="H23" i="3"/>
  <c r="H28" i="4" s="1"/>
  <c r="G23" i="3"/>
  <c r="G28" i="4" s="1"/>
  <c r="F23" i="3"/>
  <c r="F28" i="4" s="1"/>
  <c r="E23" i="3"/>
  <c r="E28" i="4" s="1"/>
  <c r="D23" i="3"/>
  <c r="D28" i="4" s="1"/>
  <c r="O22" i="3"/>
  <c r="O18" i="4" s="1"/>
  <c r="N22" i="3"/>
  <c r="N18" i="4" s="1"/>
  <c r="M22" i="3"/>
  <c r="M18" i="4" s="1"/>
  <c r="L22" i="3"/>
  <c r="L18" i="4" s="1"/>
  <c r="K22" i="3"/>
  <c r="K18" i="4" s="1"/>
  <c r="J22" i="3"/>
  <c r="J18" i="4" s="1"/>
  <c r="I22" i="3"/>
  <c r="I18" i="4" s="1"/>
  <c r="H22" i="3"/>
  <c r="H18" i="4" s="1"/>
  <c r="G22" i="3"/>
  <c r="G18" i="4" s="1"/>
  <c r="F22" i="3"/>
  <c r="F18" i="4" s="1"/>
  <c r="E22" i="3"/>
  <c r="E18" i="4" s="1"/>
  <c r="D22" i="3"/>
  <c r="O21" i="3"/>
  <c r="O16" i="4" s="1"/>
  <c r="N21" i="3"/>
  <c r="N16" i="4" s="1"/>
  <c r="M21" i="3"/>
  <c r="M16" i="4" s="1"/>
  <c r="L21" i="3"/>
  <c r="L16" i="4" s="1"/>
  <c r="K21" i="3"/>
  <c r="K16" i="4" s="1"/>
  <c r="J21" i="3"/>
  <c r="J16" i="4" s="1"/>
  <c r="I21" i="3"/>
  <c r="I16" i="4" s="1"/>
  <c r="H21" i="3"/>
  <c r="H16" i="4" s="1"/>
  <c r="G21" i="3"/>
  <c r="G16" i="4" s="1"/>
  <c r="F21" i="3"/>
  <c r="F16" i="4" s="1"/>
  <c r="E21" i="3"/>
  <c r="E16" i="4" s="1"/>
  <c r="D21" i="3"/>
  <c r="O20" i="3"/>
  <c r="O10" i="4" s="1"/>
  <c r="N20" i="3"/>
  <c r="N10" i="4" s="1"/>
  <c r="M20" i="3"/>
  <c r="M10" i="4" s="1"/>
  <c r="L20" i="3"/>
  <c r="L10" i="4" s="1"/>
  <c r="K20" i="3"/>
  <c r="K10" i="4" s="1"/>
  <c r="J20" i="3"/>
  <c r="J10" i="4" s="1"/>
  <c r="I20" i="3"/>
  <c r="I10" i="4" s="1"/>
  <c r="H20" i="3"/>
  <c r="H10" i="4" s="1"/>
  <c r="G20" i="3"/>
  <c r="G10" i="4" s="1"/>
  <c r="F20" i="3"/>
  <c r="F10" i="4" s="1"/>
  <c r="E20" i="3"/>
  <c r="E10" i="4" s="1"/>
  <c r="D20" i="3"/>
  <c r="O19" i="3"/>
  <c r="O17" i="4" s="1"/>
  <c r="N19" i="3"/>
  <c r="N17" i="4" s="1"/>
  <c r="M19" i="3"/>
  <c r="M17" i="4" s="1"/>
  <c r="L19" i="3"/>
  <c r="L17" i="4" s="1"/>
  <c r="K19" i="3"/>
  <c r="K17" i="4" s="1"/>
  <c r="J19" i="3"/>
  <c r="J17" i="4" s="1"/>
  <c r="I19" i="3"/>
  <c r="I17" i="4" s="1"/>
  <c r="H19" i="3"/>
  <c r="H17" i="4" s="1"/>
  <c r="G19" i="3"/>
  <c r="G17" i="4" s="1"/>
  <c r="F19" i="3"/>
  <c r="F17" i="4" s="1"/>
  <c r="E19" i="3"/>
  <c r="E17" i="4" s="1"/>
  <c r="D19" i="3"/>
  <c r="O18" i="3"/>
  <c r="O24" i="3" s="1"/>
  <c r="N18" i="3"/>
  <c r="N24" i="3" s="1"/>
  <c r="M18" i="3"/>
  <c r="L18" i="3"/>
  <c r="K18" i="3"/>
  <c r="J18" i="3"/>
  <c r="J24" i="3" s="1"/>
  <c r="I18" i="3"/>
  <c r="I24" i="3" s="1"/>
  <c r="H18" i="3"/>
  <c r="G18" i="3"/>
  <c r="G24" i="3" s="1"/>
  <c r="F18" i="3"/>
  <c r="F24" i="3" s="1"/>
  <c r="E18" i="3"/>
  <c r="E24" i="3" s="1"/>
  <c r="D18" i="3"/>
  <c r="O15" i="3"/>
  <c r="N15" i="3"/>
  <c r="M15" i="3"/>
  <c r="L15" i="3"/>
  <c r="K15" i="3"/>
  <c r="J15" i="3"/>
  <c r="I15" i="3"/>
  <c r="H15" i="3"/>
  <c r="G15" i="3"/>
  <c r="F15" i="3"/>
  <c r="E15" i="3"/>
  <c r="D15" i="3"/>
  <c r="O14" i="3"/>
  <c r="N14" i="3"/>
  <c r="M14" i="3"/>
  <c r="L14" i="3"/>
  <c r="K14" i="3"/>
  <c r="J14" i="3"/>
  <c r="I14" i="3"/>
  <c r="H14" i="3"/>
  <c r="G14" i="3"/>
  <c r="F14" i="3"/>
  <c r="E14" i="3"/>
  <c r="D14" i="3"/>
  <c r="O13" i="3"/>
  <c r="O15" i="4" s="1"/>
  <c r="N13" i="3"/>
  <c r="N15" i="4" s="1"/>
  <c r="M13" i="3"/>
  <c r="M15" i="4" s="1"/>
  <c r="L13" i="3"/>
  <c r="L15" i="4" s="1"/>
  <c r="K13" i="3"/>
  <c r="K15" i="4" s="1"/>
  <c r="J13" i="3"/>
  <c r="J15" i="4" s="1"/>
  <c r="I13" i="3"/>
  <c r="I15" i="4" s="1"/>
  <c r="H13" i="3"/>
  <c r="H15" i="4" s="1"/>
  <c r="G13" i="3"/>
  <c r="G15" i="4" s="1"/>
  <c r="F13" i="3"/>
  <c r="F15" i="4" s="1"/>
  <c r="E13" i="3"/>
  <c r="E15" i="4" s="1"/>
  <c r="D13" i="3"/>
  <c r="D15" i="4" s="1"/>
  <c r="O12" i="3"/>
  <c r="O14" i="4" s="1"/>
  <c r="N12" i="3"/>
  <c r="N14" i="4" s="1"/>
  <c r="M12" i="3"/>
  <c r="M14" i="4" s="1"/>
  <c r="L12" i="3"/>
  <c r="L14" i="4" s="1"/>
  <c r="K12" i="3"/>
  <c r="K14" i="4" s="1"/>
  <c r="J12" i="3"/>
  <c r="J14" i="4" s="1"/>
  <c r="I12" i="3"/>
  <c r="I14" i="4" s="1"/>
  <c r="H12" i="3"/>
  <c r="H14" i="4" s="1"/>
  <c r="G12" i="3"/>
  <c r="G14" i="4" s="1"/>
  <c r="F12" i="3"/>
  <c r="F14" i="4" s="1"/>
  <c r="E12" i="3"/>
  <c r="E14" i="4" s="1"/>
  <c r="D12" i="3"/>
  <c r="D14" i="4" s="1"/>
  <c r="O11" i="3"/>
  <c r="O13" i="4" s="1"/>
  <c r="N11" i="3"/>
  <c r="N13" i="4" s="1"/>
  <c r="M11" i="3"/>
  <c r="M13" i="4" s="1"/>
  <c r="L11" i="3"/>
  <c r="L13" i="4" s="1"/>
  <c r="K11" i="3"/>
  <c r="K13" i="4" s="1"/>
  <c r="J11" i="3"/>
  <c r="J13" i="4" s="1"/>
  <c r="I11" i="3"/>
  <c r="I13" i="4" s="1"/>
  <c r="H11" i="3"/>
  <c r="H13" i="4" s="1"/>
  <c r="G11" i="3"/>
  <c r="G13" i="4" s="1"/>
  <c r="F11" i="3"/>
  <c r="F13" i="4" s="1"/>
  <c r="E11" i="3"/>
  <c r="E13" i="4" s="1"/>
  <c r="D11" i="3"/>
  <c r="D13" i="4" s="1"/>
  <c r="O9" i="3"/>
  <c r="O22" i="4" s="1"/>
  <c r="N9" i="3"/>
  <c r="N22" i="4" s="1"/>
  <c r="M9" i="3"/>
  <c r="M22" i="4" s="1"/>
  <c r="L9" i="3"/>
  <c r="L22" i="4" s="1"/>
  <c r="K9" i="3"/>
  <c r="K22" i="4" s="1"/>
  <c r="J9" i="3"/>
  <c r="J22" i="4" s="1"/>
  <c r="I9" i="3"/>
  <c r="I22" i="4" s="1"/>
  <c r="H9" i="3"/>
  <c r="H22" i="4" s="1"/>
  <c r="G9" i="3"/>
  <c r="G22" i="4" s="1"/>
  <c r="F9" i="3"/>
  <c r="F22" i="4" s="1"/>
  <c r="E9" i="3"/>
  <c r="E22" i="4" s="1"/>
  <c r="D9" i="3"/>
  <c r="D22" i="4" s="1"/>
  <c r="O8" i="3"/>
  <c r="O21" i="4" s="1"/>
  <c r="N8" i="3"/>
  <c r="N21" i="4" s="1"/>
  <c r="N26" i="4" s="1"/>
  <c r="M8" i="3"/>
  <c r="M21" i="4" s="1"/>
  <c r="M26" i="4" s="1"/>
  <c r="L8" i="3"/>
  <c r="L21" i="4" s="1"/>
  <c r="K8" i="3"/>
  <c r="K21" i="4" s="1"/>
  <c r="K26" i="4" s="1"/>
  <c r="J8" i="3"/>
  <c r="J21" i="4" s="1"/>
  <c r="J26" i="4" s="1"/>
  <c r="I8" i="3"/>
  <c r="I21" i="4" s="1"/>
  <c r="I26" i="4" s="1"/>
  <c r="H8" i="3"/>
  <c r="H21" i="4" s="1"/>
  <c r="H26" i="4" s="1"/>
  <c r="G8" i="3"/>
  <c r="G21" i="4" s="1"/>
  <c r="G26" i="4" s="1"/>
  <c r="F8" i="3"/>
  <c r="F21" i="4" s="1"/>
  <c r="E8" i="3"/>
  <c r="E21" i="4" s="1"/>
  <c r="D8" i="3"/>
  <c r="D21" i="4" s="1"/>
  <c r="D26" i="4" s="1"/>
  <c r="O7" i="3"/>
  <c r="O10" i="3" s="1"/>
  <c r="N7" i="3"/>
  <c r="M7" i="3"/>
  <c r="M10" i="3" s="1"/>
  <c r="M17" i="3" s="1"/>
  <c r="M26" i="3" s="1"/>
  <c r="L7" i="3"/>
  <c r="K7" i="3"/>
  <c r="K10" i="3" s="1"/>
  <c r="J7" i="3"/>
  <c r="I7" i="3"/>
  <c r="I10" i="3" s="1"/>
  <c r="I17" i="3" s="1"/>
  <c r="I26" i="3" s="1"/>
  <c r="H7" i="3"/>
  <c r="H10" i="3" s="1"/>
  <c r="G7" i="3"/>
  <c r="G10" i="3" s="1"/>
  <c r="F7" i="3"/>
  <c r="E7" i="3"/>
  <c r="E10" i="3" s="1"/>
  <c r="E17" i="3" s="1"/>
  <c r="E26" i="3" s="1"/>
  <c r="D7" i="3"/>
  <c r="C23" i="3"/>
  <c r="C22" i="3"/>
  <c r="C21" i="3"/>
  <c r="C20" i="3"/>
  <c r="C19" i="3"/>
  <c r="C18" i="3"/>
  <c r="C15" i="3"/>
  <c r="C14" i="3"/>
  <c r="C13" i="3"/>
  <c r="C12" i="3"/>
  <c r="C11" i="3"/>
  <c r="C9" i="3"/>
  <c r="C8" i="3"/>
  <c r="C7" i="3"/>
  <c r="D24" i="2" a="1"/>
  <c r="D12" i="2" a="1"/>
  <c r="D9" i="2" a="1"/>
  <c r="D11" i="2" a="1"/>
  <c r="D22" i="2" a="1"/>
  <c r="D23" i="2" a="1"/>
  <c r="D15" i="2" a="1"/>
  <c r="D8" i="2" a="1"/>
  <c r="D14" i="2" a="1"/>
  <c r="D13" i="2" a="1"/>
  <c r="D20" i="2" a="1"/>
  <c r="D21" i="2" a="1"/>
  <c r="D7" i="2" a="1"/>
  <c r="D18" i="2" a="1"/>
  <c r="O26" i="4" l="1"/>
  <c r="L24" i="3"/>
  <c r="L10" i="3"/>
  <c r="L26" i="4"/>
  <c r="O17" i="3"/>
  <c r="O26" i="3" s="1"/>
  <c r="F16" i="3"/>
  <c r="F17" i="3" s="1"/>
  <c r="F26" i="3" s="1"/>
  <c r="J16" i="3"/>
  <c r="J17" i="3" s="1"/>
  <c r="J26" i="3" s="1"/>
  <c r="N16" i="3"/>
  <c r="N17" i="3" s="1"/>
  <c r="N26" i="3" s="1"/>
  <c r="G16" i="3"/>
  <c r="G17" i="3" s="1"/>
  <c r="G26" i="3" s="1"/>
  <c r="K16" i="3"/>
  <c r="K17" i="3" s="1"/>
  <c r="K26" i="3" s="1"/>
  <c r="O16" i="3"/>
  <c r="H16" i="3"/>
  <c r="H17" i="3" s="1"/>
  <c r="H26" i="3" s="1"/>
  <c r="L16" i="3"/>
  <c r="L17" i="3" s="1"/>
  <c r="L26" i="3" s="1"/>
  <c r="K24" i="3"/>
  <c r="D21" i="2"/>
  <c r="C10" i="4" s="1"/>
  <c r="C12" i="4" s="1"/>
  <c r="D23" i="2"/>
  <c r="C18" i="4" s="1"/>
  <c r="D24" i="2"/>
  <c r="C28" i="4" s="1"/>
  <c r="D20" i="2"/>
  <c r="C17" i="4" s="1"/>
  <c r="D22" i="2"/>
  <c r="C16" i="4" s="1"/>
  <c r="D18" i="2"/>
  <c r="D14" i="2"/>
  <c r="D15" i="2"/>
  <c r="D12" i="2"/>
  <c r="C14" i="4" s="1"/>
  <c r="D11" i="2"/>
  <c r="C13" i="4" s="1"/>
  <c r="D13" i="2"/>
  <c r="D8" i="2"/>
  <c r="C21" i="4" s="1"/>
  <c r="D9" i="2"/>
  <c r="D7" i="2"/>
  <c r="P25" i="2"/>
  <c r="O25" i="2"/>
  <c r="N25" i="2"/>
  <c r="M25" i="2"/>
  <c r="L25" i="2"/>
  <c r="K25" i="2"/>
  <c r="J25" i="2"/>
  <c r="I25" i="2"/>
  <c r="H25" i="2"/>
  <c r="P16" i="2"/>
  <c r="O16" i="2"/>
  <c r="N16" i="2"/>
  <c r="M16" i="2"/>
  <c r="L16" i="2"/>
  <c r="K16" i="2"/>
  <c r="J16" i="2"/>
  <c r="I16" i="2"/>
  <c r="H16" i="2"/>
  <c r="P10" i="2"/>
  <c r="O10" i="2"/>
  <c r="O17" i="2" s="1"/>
  <c r="N10" i="2"/>
  <c r="M10" i="2"/>
  <c r="L10" i="2"/>
  <c r="K10" i="2"/>
  <c r="K17" i="2" s="1"/>
  <c r="J10" i="2"/>
  <c r="J17" i="2" s="1"/>
  <c r="I10" i="2"/>
  <c r="I17" i="2" s="1"/>
  <c r="H10" i="2"/>
  <c r="P5" i="2"/>
  <c r="O5" i="3" s="1"/>
  <c r="O5" i="2"/>
  <c r="N5" i="3" s="1"/>
  <c r="N5" i="2"/>
  <c r="M5" i="3" s="1"/>
  <c r="M5" i="2"/>
  <c r="L5" i="3" s="1"/>
  <c r="L5" i="2"/>
  <c r="K5" i="3" s="1"/>
  <c r="K5" i="2"/>
  <c r="J5" i="3" s="1"/>
  <c r="J5" i="2"/>
  <c r="I5" i="3" s="1"/>
  <c r="I5" i="2"/>
  <c r="H5" i="3" s="1"/>
  <c r="H5" i="2"/>
  <c r="G5" i="3" s="1"/>
  <c r="G14" i="1"/>
  <c r="G19" i="1" s="1"/>
  <c r="G21" i="1" s="1"/>
  <c r="P12" i="1"/>
  <c r="P14" i="1" s="1"/>
  <c r="P19" i="1" s="1"/>
  <c r="P21" i="1" s="1"/>
  <c r="O12" i="1"/>
  <c r="O14" i="1" s="1"/>
  <c r="O19" i="1" s="1"/>
  <c r="O21" i="1" s="1"/>
  <c r="N12" i="1"/>
  <c r="N14" i="1" s="1"/>
  <c r="N19" i="1" s="1"/>
  <c r="N21" i="1" s="1"/>
  <c r="M12" i="1"/>
  <c r="M14" i="1" s="1"/>
  <c r="M19" i="1" s="1"/>
  <c r="M21" i="1" s="1"/>
  <c r="L12" i="1"/>
  <c r="L14" i="1" s="1"/>
  <c r="L19" i="1" s="1"/>
  <c r="L21" i="1" s="1"/>
  <c r="K12" i="1"/>
  <c r="K14" i="1" s="1"/>
  <c r="K19" i="1" s="1"/>
  <c r="K21" i="1" s="1"/>
  <c r="J12" i="1"/>
  <c r="J14" i="1" s="1"/>
  <c r="J19" i="1" s="1"/>
  <c r="J21" i="1" s="1"/>
  <c r="I12" i="1"/>
  <c r="I14" i="1" s="1"/>
  <c r="I19" i="1" s="1"/>
  <c r="I21" i="1" s="1"/>
  <c r="H12" i="1"/>
  <c r="H14" i="1" s="1"/>
  <c r="H19" i="1" s="1"/>
  <c r="H21" i="1" s="1"/>
  <c r="G12" i="1"/>
  <c r="F12" i="1"/>
  <c r="F14" i="1" s="1"/>
  <c r="F19" i="1" s="1"/>
  <c r="F21" i="1" s="1"/>
  <c r="E12" i="1"/>
  <c r="D20" i="1"/>
  <c r="D18" i="1"/>
  <c r="D17" i="1"/>
  <c r="D16" i="1"/>
  <c r="C9" i="4" s="1"/>
  <c r="D15" i="1"/>
  <c r="D13" i="1"/>
  <c r="C8" i="4" s="1"/>
  <c r="D11" i="1"/>
  <c r="D10" i="1"/>
  <c r="D9" i="1"/>
  <c r="D8" i="1"/>
  <c r="D7" i="1"/>
  <c r="G25" i="2"/>
  <c r="F25" i="2"/>
  <c r="E25" i="2"/>
  <c r="C25" i="2"/>
  <c r="M17" i="2" l="1"/>
  <c r="F7" i="4"/>
  <c r="F12" i="4" s="1"/>
  <c r="F20" i="4" s="1"/>
  <c r="F27" i="4"/>
  <c r="F30" i="4" s="1"/>
  <c r="H27" i="4"/>
  <c r="H30" i="4" s="1"/>
  <c r="H7" i="4"/>
  <c r="H12" i="4" s="1"/>
  <c r="H20" i="4" s="1"/>
  <c r="E27" i="4"/>
  <c r="E30" i="4" s="1"/>
  <c r="E7" i="4"/>
  <c r="E12" i="4" s="1"/>
  <c r="E20" i="4" s="1"/>
  <c r="J7" i="4"/>
  <c r="J12" i="4" s="1"/>
  <c r="J20" i="4" s="1"/>
  <c r="J27" i="4"/>
  <c r="J30" i="4" s="1"/>
  <c r="N27" i="4"/>
  <c r="N30" i="4" s="1"/>
  <c r="N7" i="4"/>
  <c r="N12" i="4" s="1"/>
  <c r="N20" i="4" s="1"/>
  <c r="M27" i="4"/>
  <c r="M30" i="4" s="1"/>
  <c r="M7" i="4"/>
  <c r="M12" i="4" s="1"/>
  <c r="M20" i="4" s="1"/>
  <c r="G27" i="4"/>
  <c r="G30" i="4" s="1"/>
  <c r="G7" i="4"/>
  <c r="G12" i="4" s="1"/>
  <c r="G20" i="4" s="1"/>
  <c r="O27" i="4"/>
  <c r="O30" i="4" s="1"/>
  <c r="O7" i="4"/>
  <c r="O12" i="4" s="1"/>
  <c r="O20" i="4" s="1"/>
  <c r="I27" i="4"/>
  <c r="I30" i="4" s="1"/>
  <c r="I7" i="4"/>
  <c r="I12" i="4" s="1"/>
  <c r="I20" i="4" s="1"/>
  <c r="K27" i="4"/>
  <c r="K30" i="4" s="1"/>
  <c r="K7" i="4"/>
  <c r="K12" i="4" s="1"/>
  <c r="K20" i="4" s="1"/>
  <c r="L27" i="4"/>
  <c r="L30" i="4" s="1"/>
  <c r="L7" i="4"/>
  <c r="L12" i="4" s="1"/>
  <c r="L20" i="4" s="1"/>
  <c r="C22" i="4"/>
  <c r="C26" i="4" s="1"/>
  <c r="C36" i="4"/>
  <c r="C37" i="4" s="1"/>
  <c r="C15" i="4"/>
  <c r="N17" i="2"/>
  <c r="N29" i="2" s="1"/>
  <c r="P17" i="2"/>
  <c r="P29" i="2" s="1"/>
  <c r="D25" i="2"/>
  <c r="J29" i="2"/>
  <c r="I29" i="2"/>
  <c r="M29" i="2"/>
  <c r="K29" i="2"/>
  <c r="O29" i="2"/>
  <c r="H17" i="2"/>
  <c r="L17" i="2"/>
  <c r="L29" i="2" s="1"/>
  <c r="H29" i="2"/>
  <c r="D18" i="4"/>
  <c r="D16" i="4"/>
  <c r="D10" i="4"/>
  <c r="D17" i="4"/>
  <c r="O32" i="4" l="1"/>
  <c r="O38" i="4" s="1"/>
  <c r="M32" i="4"/>
  <c r="M38" i="4" s="1"/>
  <c r="H32" i="4"/>
  <c r="H38" i="4" s="1"/>
  <c r="L32" i="4"/>
  <c r="L38" i="4" s="1"/>
  <c r="I32" i="4"/>
  <c r="I38" i="4" s="1"/>
  <c r="J32" i="4"/>
  <c r="J38" i="4" s="1"/>
  <c r="G32" i="4"/>
  <c r="G38" i="4" s="1"/>
  <c r="N32" i="4"/>
  <c r="N38" i="4" s="1"/>
  <c r="K32" i="4"/>
  <c r="K38" i="4" s="1"/>
  <c r="A8" i="2"/>
  <c r="A8" i="3"/>
  <c r="G10" i="2"/>
  <c r="F10" i="2"/>
  <c r="E10" i="2"/>
  <c r="D10" i="2"/>
  <c r="C10" i="2"/>
  <c r="S38" i="4" l="1"/>
  <c r="S37" i="4"/>
  <c r="S36" i="4"/>
  <c r="S35" i="4"/>
  <c r="S34" i="4"/>
  <c r="S33" i="4"/>
  <c r="S32" i="4"/>
  <c r="S31" i="4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7" i="4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2" i="4" s="1"/>
  <c r="A35" i="4" s="1"/>
  <c r="A36" i="4" s="1"/>
  <c r="A37" i="4" s="1"/>
  <c r="A38" i="4" s="1"/>
  <c r="C6" i="2"/>
  <c r="C6" i="3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20" i="2" s="1"/>
  <c r="A21" i="2" s="1"/>
  <c r="A22" i="2" s="1"/>
  <c r="A23" i="2" s="1"/>
  <c r="A24" i="2" s="1"/>
  <c r="A25" i="2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D6" i="1"/>
  <c r="D36" i="4"/>
  <c r="D37" i="4" s="1"/>
  <c r="D9" i="4"/>
  <c r="D8" i="4"/>
  <c r="C24" i="3"/>
  <c r="G16" i="2"/>
  <c r="G17" i="2" s="1"/>
  <c r="G29" i="2" s="1"/>
  <c r="F16" i="2"/>
  <c r="E16" i="2"/>
  <c r="E17" i="2" s="1"/>
  <c r="D16" i="2"/>
  <c r="D17" i="2" s="1"/>
  <c r="C16" i="2"/>
  <c r="E14" i="1"/>
  <c r="E19" i="1" s="1"/>
  <c r="E21" i="1" s="1"/>
  <c r="D12" i="1"/>
  <c r="D14" i="1" s="1"/>
  <c r="D19" i="1" s="1"/>
  <c r="D21" i="1" s="1"/>
  <c r="C12" i="1"/>
  <c r="C14" i="1" s="1"/>
  <c r="C19" i="1" s="1"/>
  <c r="C21" i="1" s="1"/>
  <c r="C19" i="2" s="1"/>
  <c r="D5" i="1"/>
  <c r="D27" i="4" l="1"/>
  <c r="D30" i="4" s="1"/>
  <c r="D7" i="4"/>
  <c r="D6" i="2"/>
  <c r="D6" i="3" s="1"/>
  <c r="C6" i="4"/>
  <c r="D6" i="4" s="1"/>
  <c r="E6" i="4" s="1"/>
  <c r="F6" i="4" s="1"/>
  <c r="G6" i="4" s="1"/>
  <c r="H6" i="4" s="1"/>
  <c r="I6" i="4" s="1"/>
  <c r="J6" i="4" s="1"/>
  <c r="K6" i="4" s="1"/>
  <c r="L6" i="4" s="1"/>
  <c r="M6" i="4" s="1"/>
  <c r="N6" i="4" s="1"/>
  <c r="O6" i="4" s="1"/>
  <c r="E6" i="1"/>
  <c r="C7" i="4"/>
  <c r="C20" i="4" s="1"/>
  <c r="C27" i="4"/>
  <c r="C30" i="4" s="1"/>
  <c r="D5" i="2"/>
  <c r="C5" i="4"/>
  <c r="C34" i="4" s="1"/>
  <c r="D12" i="4"/>
  <c r="D20" i="4" s="1"/>
  <c r="D19" i="2"/>
  <c r="C10" i="3"/>
  <c r="D10" i="3"/>
  <c r="D29" i="2"/>
  <c r="E29" i="2"/>
  <c r="E26" i="4"/>
  <c r="E32" i="4" s="1"/>
  <c r="E38" i="4" s="1"/>
  <c r="D24" i="3"/>
  <c r="C16" i="3"/>
  <c r="C17" i="2"/>
  <c r="C29" i="2" s="1"/>
  <c r="F17" i="2"/>
  <c r="F29" i="2" s="1"/>
  <c r="F26" i="4"/>
  <c r="F32" i="4" s="1"/>
  <c r="F38" i="4" s="1"/>
  <c r="D16" i="3"/>
  <c r="F6" i="1" l="1"/>
  <c r="E6" i="2"/>
  <c r="E6" i="3" s="1"/>
  <c r="D32" i="4"/>
  <c r="C32" i="4"/>
  <c r="C38" i="4" s="1"/>
  <c r="C17" i="3"/>
  <c r="C26" i="3" s="1"/>
  <c r="D17" i="3"/>
  <c r="D26" i="3" s="1"/>
  <c r="E5" i="2"/>
  <c r="D5" i="3" s="1"/>
  <c r="D34" i="4" s="1"/>
  <c r="D38" i="4"/>
  <c r="G6" i="1" l="1"/>
  <c r="F6" i="2"/>
  <c r="F6" i="3" s="1"/>
  <c r="F5" i="2"/>
  <c r="E5" i="3" s="1"/>
  <c r="H6" i="1" l="1"/>
  <c r="G6" i="2"/>
  <c r="G6" i="3" s="1"/>
  <c r="G5" i="2"/>
  <c r="F5" i="3" s="1"/>
  <c r="I6" i="1" l="1"/>
  <c r="H6" i="2"/>
  <c r="H6" i="3" s="1"/>
  <c r="J6" i="1" l="1"/>
  <c r="I6" i="2"/>
  <c r="I6" i="3" s="1"/>
  <c r="K6" i="1" l="1"/>
  <c r="J6" i="2"/>
  <c r="J6" i="3" s="1"/>
  <c r="L6" i="1" l="1"/>
  <c r="K6" i="2"/>
  <c r="K6" i="3" s="1"/>
  <c r="M6" i="1" l="1"/>
  <c r="L6" i="2"/>
  <c r="L6" i="3" s="1"/>
  <c r="N6" i="1" l="1"/>
  <c r="M6" i="2"/>
  <c r="M6" i="3" s="1"/>
  <c r="O6" i="1" l="1"/>
  <c r="N6" i="2"/>
  <c r="N6" i="3" s="1"/>
  <c r="P6" i="1" l="1"/>
  <c r="P6" i="2" s="1"/>
  <c r="O6" i="2"/>
  <c r="O6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<sst xmlns="http://schemas.openxmlformats.org/spreadsheetml/2006/main" count="132" uniqueCount="95">
  <si>
    <t>EBITDA</t>
  </si>
  <si>
    <t>EBIT</t>
  </si>
  <si>
    <t>EBT</t>
  </si>
  <si>
    <t>BILANZSUMME AKTIVA</t>
  </si>
  <si>
    <t>BILANZSUMME PASSIVA</t>
  </si>
  <si>
    <t>KONTROLLE: ATIVA - PASSIVA</t>
  </si>
  <si>
    <t>Anlagevermögen</t>
  </si>
  <si>
    <t>Umlaufvermögen</t>
  </si>
  <si>
    <t>Eigenkapital</t>
  </si>
  <si>
    <t>kurzfristige Rückstellungen</t>
  </si>
  <si>
    <t>langfristige Rückstellungen</t>
  </si>
  <si>
    <t>sonst. Verbindlichkeiten</t>
  </si>
  <si>
    <t>Anleihen und langfristige Kredite</t>
  </si>
  <si>
    <t>Umsatzerlöse</t>
  </si>
  <si>
    <t>Sonstige betriebliche Erträge</t>
  </si>
  <si>
    <t>Materialaufwand</t>
  </si>
  <si>
    <t>Personalaufwand</t>
  </si>
  <si>
    <t>Sonstiger betrieblicher Aufwand</t>
  </si>
  <si>
    <t>Abschreibungen</t>
  </si>
  <si>
    <t>Ergebnis aus Beteiligungen</t>
  </si>
  <si>
    <t>Abschreibungen Finanzanlagen</t>
  </si>
  <si>
    <t>Zinserträge</t>
  </si>
  <si>
    <t>Zinsaufwand</t>
  </si>
  <si>
    <t>EE-Steuern</t>
  </si>
  <si>
    <t>Jahresüberschuss</t>
  </si>
  <si>
    <t>TEUR</t>
  </si>
  <si>
    <t>Nr.:</t>
  </si>
  <si>
    <t>Position</t>
  </si>
  <si>
    <t>Erläuterungen</t>
  </si>
  <si>
    <t>Sachanlagen</t>
  </si>
  <si>
    <t>Finanzanlagen</t>
  </si>
  <si>
    <t>Vorräte</t>
  </si>
  <si>
    <t>Forderungen</t>
  </si>
  <si>
    <t>Sonstige Vermögensgegenstände</t>
  </si>
  <si>
    <t>Wertpapiere</t>
  </si>
  <si>
    <t>Liquide Mittel</t>
  </si>
  <si>
    <t>Bilanzsumme Aktiva</t>
  </si>
  <si>
    <t>Verbindlichkeiten aus Lieferungen und Leistungen</t>
  </si>
  <si>
    <t>Sonstige Verbindlichkeiten</t>
  </si>
  <si>
    <t>Bilanzsumme Passiva</t>
  </si>
  <si>
    <t>Forderungen aus Lieferungen u. Leistungen</t>
  </si>
  <si>
    <t>Sonstige Anpassungen</t>
  </si>
  <si>
    <t>Cash-Flow</t>
  </si>
  <si>
    <t>Dividenden</t>
  </si>
  <si>
    <t/>
  </si>
  <si>
    <t>Fondsänderungsnachweis</t>
  </si>
  <si>
    <t>Veränderung Liquide Mittel</t>
  </si>
  <si>
    <t>Abstimmung</t>
  </si>
  <si>
    <t>Abschreibungen auf Sachanlagen</t>
  </si>
  <si>
    <t>Abschreibungen auf Finanzanlagen</t>
  </si>
  <si>
    <t>Zuführung/Auflösung langfristiger Rückstellungen</t>
  </si>
  <si>
    <t>Veränderungen der Vorräte</t>
  </si>
  <si>
    <t>Veränderung der Forderung aus Lieferungen und Leistungen</t>
  </si>
  <si>
    <t>Veränderung der kurzfristigen Rückstellungen</t>
  </si>
  <si>
    <t>Veränderung der sonstigen Verbindlichkeiten</t>
  </si>
  <si>
    <t>Veränderung der sonstigen Vermögensgegenstände</t>
  </si>
  <si>
    <t>Investitionen in Sachanlagen</t>
  </si>
  <si>
    <t>Investitionen in Finanzanlagen</t>
  </si>
  <si>
    <t>Abgänge von Sachanlagen</t>
  </si>
  <si>
    <t>Abgänge von Finanzanlagen</t>
  </si>
  <si>
    <t>Veränderung Liquide Mittel (incl. Wertpapiere)</t>
  </si>
  <si>
    <t>Hier können Sie Ihre Bemerkungen erfassen.</t>
  </si>
  <si>
    <t>KONTROLLE: AKTIVA - PASSIVA</t>
  </si>
  <si>
    <t>Immaterielle Vermögensgegenstände</t>
  </si>
  <si>
    <t>Mittelzufluss (+) / Mittelabfluss (-) aus operativer Geschäftstätigkeit</t>
  </si>
  <si>
    <t>Mittelzufluss (+) / Mittelabfluss (-) aus Investitionstätigkeit</t>
  </si>
  <si>
    <t>Mittelzufluss (+) / Mittelabfluss (-) aus Finanzierung</t>
  </si>
  <si>
    <t>12.a</t>
  </si>
  <si>
    <t>davon Jahresüberschuss</t>
  </si>
  <si>
    <t>Businessplan: Gewinn- und Verlustrechnung auf Monatsbasis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</si>
  <si>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</si>
  <si>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</si>
  <si>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</si>
  <si>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</si>
  <si>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</si>
  <si>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</si>
  <si>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</si>
  <si>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</si>
  <si>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</si>
  <si>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</si>
  <si>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</si>
  <si>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</si>
  <si>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Businessplan: Bilanz auf Monatsbasis</t>
  </si>
  <si>
    <t>Businessplan: Bewegungsbilanz für Monate im Vergleich zum Vorjahr</t>
  </si>
  <si>
    <t>Businessplan: Kapitalflussrechnung für Monate</t>
  </si>
  <si>
    <t>Veränderung der Verbindlichkeiten aus Lieferungen und Leistungen</t>
  </si>
  <si>
    <t>Liquide Mittel Jahres- / Monatsanfang</t>
  </si>
  <si>
    <t>Liquide Mittel Jahres- / Monatsende</t>
  </si>
  <si>
    <t>Vorjahr
Ist</t>
  </si>
  <si>
    <t>aktuelles Jahr
Plan</t>
  </si>
  <si>
    <t>Monat aktuelles Jahr</t>
  </si>
  <si>
    <t>Überschuss (Jahr / Monat)</t>
  </si>
  <si>
    <t>Aufnahme (+) /Tilgung (-) von Anleihen und langfristigen Krediten</t>
  </si>
  <si>
    <t>Hinweis: Die Monatswerte ergeben sich jeweils aus der Differenz des jeweiligen Monats und dem 31.12. des Vorjahres.</t>
  </si>
  <si>
    <t>Hinweis: Die Monatswerte ergeben sich jeweils aus dem Wert des jeweiligen Monats und - soweit relevant - aus dem Vergleich mit dem 31.12. des Vorjahres bzw. aus der Bewegungsbilanz.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</si>
</sst>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_)"/>
    <numFmt numFmtId="166" formatCode="#,##0.00_ ;[Red]\-#,##0.00\ "/>
  </numFmts>
  <fonts count="24" x14ac:knownFonts="1"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sz val="12"/>
      <name val="Wingdings"/>
      <charset val="2"/>
    </font>
    <font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sz val="11"/>
      <color indexed="8"/>
      <name val="Arial"/>
      <family val="2"/>
    </font>
    <font>
      <b/>
      <sz val="20"/>
      <color indexed="8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b/>
      <u val="double"/>
      <sz val="14"/>
      <color indexed="8"/>
      <name val="Arial"/>
      <family val="2"/>
    </font>
    <font>
      <b/>
      <sz val="24"/>
      <color indexed="8"/>
      <name val="Arial"/>
      <family val="2"/>
    </font>
    <font>
      <i/>
      <sz val="14"/>
      <color indexed="8"/>
      <name val="Arial"/>
      <family val="2"/>
    </font>
    <font>
      <sz val="22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7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 wrapText="1"/>
    </xf>
    <xf numFmtId="0" fontId="3" fillId="0" borderId="0">
      <alignment vertical="center" wrapText="1"/>
    </xf>
    <xf numFmtId="0" fontId="2" fillId="0" borderId="0"/>
    <xf numFmtId="165" fontId="1" fillId="1" borderId="0" applyAlignment="0" applyProtection="0"/>
    <xf numFmtId="49" fontId="1" fillId="0" borderId="0">
      <alignment horizontal="left" vertical="center"/>
    </xf>
    <xf numFmtId="0" fontId="4" fillId="0" borderId="0">
      <alignment vertical="center"/>
    </xf>
    <xf numFmtId="0" fontId="4" fillId="0" borderId="0">
      <alignment vertical="center" wrapText="1"/>
    </xf>
    <xf numFmtId="0" fontId="4" fillId="0" borderId="0">
      <alignment vertical="center"/>
    </xf>
    <xf numFmtId="0" fontId="5" fillId="0" borderId="0">
      <alignment vertical="center" wrapText="1"/>
    </xf>
    <xf numFmtId="0" fontId="6" fillId="0" borderId="0">
      <alignment horizontal="centerContinuous" vertical="center"/>
    </xf>
    <xf numFmtId="49" fontId="7" fillId="2" borderId="1" applyNumberFormat="0" applyFont="0" applyFill="0">
      <alignment horizontal="left" vertical="center"/>
    </xf>
    <xf numFmtId="49" fontId="7" fillId="2" borderId="1">
      <alignment vertical="center"/>
    </xf>
    <xf numFmtId="0" fontId="8" fillId="0" borderId="0"/>
    <xf numFmtId="0" fontId="9" fillId="3" borderId="0">
      <alignment horizontal="centerContinuous" vertical="center"/>
    </xf>
  </cellStyleXfs>
  <cellXfs count="189">
    <xf numFmtId="0" fontId="0" fillId="0" borderId="0" xfId="0"/>
    <xf numFmtId="49" fontId="13" fillId="0" borderId="0" xfId="0" applyNumberFormat="1" applyFont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166" fontId="15" fillId="0" borderId="0" xfId="0" applyNumberFormat="1" applyFont="1" applyAlignment="1" applyProtection="1">
      <alignment vertical="center"/>
    </xf>
    <xf numFmtId="166" fontId="16" fillId="0" borderId="0" xfId="0" applyNumberFormat="1" applyFont="1" applyAlignment="1" applyProtection="1">
      <alignment vertical="center"/>
    </xf>
    <xf numFmtId="166" fontId="15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vertical="center"/>
    </xf>
    <xf numFmtId="49" fontId="15" fillId="0" borderId="0" xfId="0" applyNumberFormat="1" applyFont="1" applyAlignment="1" applyProtection="1">
      <alignment horizontal="center" vertical="center"/>
    </xf>
    <xf numFmtId="0" fontId="19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 vertical="center"/>
    </xf>
    <xf numFmtId="0" fontId="16" fillId="0" borderId="0" xfId="0" applyFont="1" applyProtection="1"/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10" fillId="0" borderId="0" xfId="0" applyFont="1" applyProtection="1"/>
    <xf numFmtId="0" fontId="10" fillId="0" borderId="0" xfId="0" applyFont="1" applyAlignment="1" applyProtection="1">
      <alignment vertical="center"/>
    </xf>
    <xf numFmtId="0" fontId="10" fillId="0" borderId="0" xfId="0" applyFont="1" applyFill="1" applyProtection="1"/>
    <xf numFmtId="164" fontId="10" fillId="0" borderId="0" xfId="0" applyNumberFormat="1" applyFont="1" applyFill="1" applyProtection="1"/>
    <xf numFmtId="0" fontId="12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164" fontId="10" fillId="0" borderId="0" xfId="0" applyNumberFormat="1" applyFont="1" applyFill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49" fontId="14" fillId="5" borderId="0" xfId="0" applyNumberFormat="1" applyFont="1" applyFill="1" applyBorder="1" applyAlignment="1" applyProtection="1">
      <alignment horizontal="left" vertical="center"/>
    </xf>
    <xf numFmtId="0" fontId="17" fillId="5" borderId="2" xfId="0" applyFont="1" applyFill="1" applyBorder="1" applyAlignment="1" applyProtection="1">
      <alignment horizontal="center" vertical="center"/>
    </xf>
    <xf numFmtId="49" fontId="18" fillId="5" borderId="0" xfId="0" applyNumberFormat="1" applyFont="1" applyFill="1" applyBorder="1" applyAlignment="1" applyProtection="1">
      <alignment horizontal="left" vertical="center"/>
    </xf>
    <xf numFmtId="49" fontId="17" fillId="5" borderId="0" xfId="0" applyNumberFormat="1" applyFont="1" applyFill="1" applyBorder="1" applyAlignment="1" applyProtection="1">
      <alignment horizontal="left" vertical="center"/>
    </xf>
    <xf numFmtId="0" fontId="23" fillId="0" borderId="0" xfId="0" applyFont="1" applyProtection="1"/>
    <xf numFmtId="0" fontId="17" fillId="5" borderId="10" xfId="0" applyFont="1" applyFill="1" applyBorder="1" applyAlignment="1" applyProtection="1">
      <alignment horizontal="center" vertical="center" wrapText="1"/>
    </xf>
    <xf numFmtId="0" fontId="17" fillId="5" borderId="11" xfId="0" applyFont="1" applyFill="1" applyBorder="1" applyAlignment="1" applyProtection="1">
      <alignment horizontal="center" vertical="center" wrapText="1"/>
    </xf>
    <xf numFmtId="164" fontId="17" fillId="5" borderId="9" xfId="0" applyNumberFormat="1" applyFont="1" applyFill="1" applyBorder="1" applyAlignment="1" applyProtection="1">
      <alignment horizontal="center" vertical="center"/>
    </xf>
    <xf numFmtId="0" fontId="17" fillId="5" borderId="10" xfId="0" applyFont="1" applyFill="1" applyBorder="1" applyAlignment="1" applyProtection="1">
      <alignment horizontal="center" vertical="center"/>
    </xf>
    <xf numFmtId="0" fontId="17" fillId="7" borderId="10" xfId="0" applyFont="1" applyFill="1" applyBorder="1" applyAlignment="1" applyProtection="1">
      <alignment horizontal="center" vertical="center"/>
    </xf>
    <xf numFmtId="0" fontId="17" fillId="7" borderId="11" xfId="0" applyFont="1" applyFill="1" applyBorder="1" applyAlignment="1" applyProtection="1">
      <alignment horizontal="center" vertical="center"/>
    </xf>
    <xf numFmtId="164" fontId="15" fillId="0" borderId="9" xfId="0" applyNumberFormat="1" applyFont="1" applyFill="1" applyBorder="1" applyAlignment="1" applyProtection="1">
      <alignment horizontal="center" vertical="center"/>
    </xf>
    <xf numFmtId="164" fontId="15" fillId="6" borderId="10" xfId="0" applyNumberFormat="1" applyFont="1" applyFill="1" applyBorder="1" applyAlignment="1" applyProtection="1">
      <alignment vertical="center"/>
      <protection locked="0"/>
    </xf>
    <xf numFmtId="164" fontId="15" fillId="6" borderId="11" xfId="0" applyNumberFormat="1" applyFont="1" applyFill="1" applyBorder="1" applyAlignment="1" applyProtection="1">
      <alignment vertical="center"/>
      <protection locked="0"/>
    </xf>
    <xf numFmtId="164" fontId="17" fillId="7" borderId="10" xfId="0" applyNumberFormat="1" applyFont="1" applyFill="1" applyBorder="1" applyAlignment="1" applyProtection="1">
      <alignment vertical="center"/>
    </xf>
    <xf numFmtId="164" fontId="17" fillId="7" borderId="11" xfId="0" applyNumberFormat="1" applyFont="1" applyFill="1" applyBorder="1" applyAlignment="1" applyProtection="1">
      <alignment vertical="center"/>
    </xf>
    <xf numFmtId="164" fontId="17" fillId="5" borderId="12" xfId="0" applyNumberFormat="1" applyFont="1" applyFill="1" applyBorder="1" applyAlignment="1" applyProtection="1">
      <alignment horizontal="center" vertical="center"/>
    </xf>
    <xf numFmtId="164" fontId="17" fillId="7" borderId="13" xfId="0" applyNumberFormat="1" applyFont="1" applyFill="1" applyBorder="1" applyAlignment="1" applyProtection="1">
      <alignment vertical="center"/>
    </xf>
    <xf numFmtId="164" fontId="17" fillId="7" borderId="14" xfId="0" applyNumberFormat="1" applyFont="1" applyFill="1" applyBorder="1" applyAlignment="1" applyProtection="1">
      <alignment vertical="center"/>
    </xf>
    <xf numFmtId="0" fontId="17" fillId="5" borderId="15" xfId="0" applyFont="1" applyFill="1" applyBorder="1" applyAlignment="1" applyProtection="1">
      <alignment horizontal="center" vertical="center"/>
    </xf>
    <xf numFmtId="164" fontId="15" fillId="0" borderId="15" xfId="0" applyNumberFormat="1" applyFont="1" applyBorder="1" applyAlignment="1" applyProtection="1">
      <alignment vertical="center"/>
    </xf>
    <xf numFmtId="164" fontId="17" fillId="5" borderId="15" xfId="0" applyNumberFormat="1" applyFont="1" applyFill="1" applyBorder="1" applyAlignment="1" applyProtection="1">
      <alignment vertical="center"/>
    </xf>
    <xf numFmtId="164" fontId="17" fillId="5" borderId="15" xfId="0" applyNumberFormat="1" applyFont="1" applyFill="1" applyBorder="1" applyAlignment="1" applyProtection="1">
      <alignment vertical="center" wrapText="1"/>
    </xf>
    <xf numFmtId="164" fontId="15" fillId="0" borderId="15" xfId="0" applyNumberFormat="1" applyFont="1" applyBorder="1" applyAlignment="1" applyProtection="1">
      <alignment vertical="center" wrapText="1"/>
    </xf>
    <xf numFmtId="164" fontId="17" fillId="5" borderId="16" xfId="0" applyNumberFormat="1" applyFont="1" applyFill="1" applyBorder="1" applyAlignment="1" applyProtection="1">
      <alignment vertical="center"/>
    </xf>
    <xf numFmtId="0" fontId="17" fillId="5" borderId="18" xfId="0" applyFont="1" applyFill="1" applyBorder="1" applyAlignment="1" applyProtection="1">
      <alignment horizontal="center" vertical="center" wrapText="1"/>
    </xf>
    <xf numFmtId="0" fontId="17" fillId="7" borderId="18" xfId="0" applyFont="1" applyFill="1" applyBorder="1" applyAlignment="1" applyProtection="1">
      <alignment horizontal="center" vertical="center"/>
    </xf>
    <xf numFmtId="164" fontId="15" fillId="6" borderId="18" xfId="0" applyNumberFormat="1" applyFont="1" applyFill="1" applyBorder="1" applyAlignment="1" applyProtection="1">
      <alignment vertical="center"/>
      <protection locked="0"/>
    </xf>
    <xf numFmtId="164" fontId="17" fillId="7" borderId="18" xfId="0" applyNumberFormat="1" applyFont="1" applyFill="1" applyBorder="1" applyAlignment="1" applyProtection="1">
      <alignment vertical="center"/>
    </xf>
    <xf numFmtId="164" fontId="17" fillId="7" borderId="19" xfId="0" applyNumberFormat="1" applyFont="1" applyFill="1" applyBorder="1" applyAlignment="1" applyProtection="1">
      <alignment vertical="center"/>
    </xf>
    <xf numFmtId="0" fontId="17" fillId="5" borderId="6" xfId="0" applyFont="1" applyFill="1" applyBorder="1" applyAlignment="1" applyProtection="1">
      <alignment horizontal="center" vertical="center" wrapText="1"/>
    </xf>
    <xf numFmtId="0" fontId="17" fillId="5" borderId="8" xfId="0" applyFont="1" applyFill="1" applyBorder="1" applyAlignment="1" applyProtection="1">
      <alignment horizontal="center" vertical="center" wrapText="1"/>
    </xf>
    <xf numFmtId="0" fontId="17" fillId="6" borderId="9" xfId="0" applyFont="1" applyFill="1" applyBorder="1" applyAlignment="1" applyProtection="1">
      <alignment horizontal="center" vertical="center"/>
      <protection locked="0"/>
    </xf>
    <xf numFmtId="0" fontId="17" fillId="5" borderId="11" xfId="0" applyFont="1" applyFill="1" applyBorder="1" applyAlignment="1" applyProtection="1">
      <alignment horizontal="center" vertical="center"/>
    </xf>
    <xf numFmtId="164" fontId="15" fillId="6" borderId="9" xfId="0" applyNumberFormat="1" applyFont="1" applyFill="1" applyBorder="1" applyAlignment="1" applyProtection="1">
      <alignment vertical="center"/>
      <protection locked="0"/>
    </xf>
    <xf numFmtId="164" fontId="15" fillId="0" borderId="11" xfId="0" applyNumberFormat="1" applyFont="1" applyFill="1" applyBorder="1" applyAlignment="1" applyProtection="1">
      <alignment vertical="center"/>
      <protection locked="0"/>
    </xf>
    <xf numFmtId="164" fontId="17" fillId="5" borderId="9" xfId="0" applyNumberFormat="1" applyFont="1" applyFill="1" applyBorder="1" applyAlignment="1" applyProtection="1">
      <alignment vertical="center"/>
    </xf>
    <xf numFmtId="164" fontId="17" fillId="5" borderId="11" xfId="0" applyNumberFormat="1" applyFont="1" applyFill="1" applyBorder="1" applyAlignment="1" applyProtection="1">
      <alignment vertical="center"/>
    </xf>
    <xf numFmtId="164" fontId="17" fillId="5" borderId="12" xfId="0" applyNumberFormat="1" applyFont="1" applyFill="1" applyBorder="1" applyAlignment="1" applyProtection="1">
      <alignment vertical="center"/>
    </xf>
    <xf numFmtId="164" fontId="17" fillId="5" borderId="14" xfId="0" applyNumberFormat="1" applyFont="1" applyFill="1" applyBorder="1" applyAlignment="1" applyProtection="1">
      <alignment vertical="center"/>
    </xf>
    <xf numFmtId="0" fontId="6" fillId="5" borderId="10" xfId="0" applyFont="1" applyFill="1" applyBorder="1" applyAlignment="1" applyProtection="1">
      <alignment horizontal="center" vertical="center"/>
    </xf>
    <xf numFmtId="0" fontId="6" fillId="5" borderId="11" xfId="0" applyFont="1" applyFill="1" applyBorder="1" applyAlignment="1" applyProtection="1">
      <alignment horizontal="center" vertical="center"/>
    </xf>
    <xf numFmtId="0" fontId="6" fillId="7" borderId="10" xfId="0" applyFont="1" applyFill="1" applyBorder="1" applyAlignment="1" applyProtection="1">
      <alignment horizontal="center" vertical="center"/>
    </xf>
    <xf numFmtId="0" fontId="6" fillId="7" borderId="11" xfId="0" applyFont="1" applyFill="1" applyBorder="1" applyAlignment="1" applyProtection="1">
      <alignment horizontal="center" vertical="center"/>
    </xf>
    <xf numFmtId="3" fontId="10" fillId="6" borderId="10" xfId="0" applyNumberFormat="1" applyFont="1" applyFill="1" applyBorder="1" applyAlignment="1" applyProtection="1">
      <alignment vertical="center"/>
      <protection locked="0"/>
    </xf>
    <xf numFmtId="3" fontId="10" fillId="6" borderId="11" xfId="0" applyNumberFormat="1" applyFont="1" applyFill="1" applyBorder="1" applyAlignment="1" applyProtection="1">
      <alignment vertical="center"/>
      <protection locked="0"/>
    </xf>
    <xf numFmtId="3" fontId="6" fillId="5" borderId="10" xfId="0" applyNumberFormat="1" applyFont="1" applyFill="1" applyBorder="1" applyAlignment="1" applyProtection="1">
      <alignment vertical="center"/>
    </xf>
    <xf numFmtId="3" fontId="6" fillId="7" borderId="10" xfId="0" applyNumberFormat="1" applyFont="1" applyFill="1" applyBorder="1" applyAlignment="1" applyProtection="1">
      <alignment vertical="center"/>
    </xf>
    <xf numFmtId="3" fontId="6" fillId="7" borderId="11" xfId="0" applyNumberFormat="1" applyFont="1" applyFill="1" applyBorder="1" applyAlignment="1" applyProtection="1">
      <alignment vertical="center"/>
    </xf>
    <xf numFmtId="3" fontId="6" fillId="5" borderId="11" xfId="0" applyNumberFormat="1" applyFont="1" applyFill="1" applyBorder="1" applyAlignment="1" applyProtection="1">
      <alignment vertical="center"/>
    </xf>
    <xf numFmtId="164" fontId="22" fillId="0" borderId="9" xfId="0" applyNumberFormat="1" applyFont="1" applyFill="1" applyBorder="1" applyAlignment="1" applyProtection="1">
      <alignment horizontal="center" vertical="center"/>
    </xf>
    <xf numFmtId="3" fontId="11" fillId="0" borderId="10" xfId="0" applyNumberFormat="1" applyFont="1" applyFill="1" applyBorder="1" applyAlignment="1" applyProtection="1">
      <alignment vertical="center"/>
    </xf>
    <xf numFmtId="3" fontId="11" fillId="0" borderId="11" xfId="0" applyNumberFormat="1" applyFont="1" applyFill="1" applyBorder="1" applyAlignment="1" applyProtection="1">
      <alignment vertical="center"/>
    </xf>
    <xf numFmtId="3" fontId="6" fillId="5" borderId="13" xfId="0" applyNumberFormat="1" applyFont="1" applyFill="1" applyBorder="1" applyAlignment="1" applyProtection="1">
      <alignment vertical="center"/>
    </xf>
    <xf numFmtId="3" fontId="6" fillId="5" borderId="14" xfId="0" applyNumberFormat="1" applyFont="1" applyFill="1" applyBorder="1" applyAlignment="1" applyProtection="1">
      <alignment vertical="center"/>
    </xf>
    <xf numFmtId="0" fontId="6" fillId="5" borderId="15" xfId="0" applyFont="1" applyFill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6" fillId="5" borderId="16" xfId="0" applyFont="1" applyFill="1" applyBorder="1" applyAlignment="1" applyProtection="1">
      <alignment vertical="center"/>
    </xf>
    <xf numFmtId="0" fontId="6" fillId="5" borderId="18" xfId="0" applyFont="1" applyFill="1" applyBorder="1" applyAlignment="1" applyProtection="1">
      <alignment horizontal="center" vertical="center"/>
    </xf>
    <xf numFmtId="0" fontId="6" fillId="7" borderId="18" xfId="0" applyFont="1" applyFill="1" applyBorder="1" applyAlignment="1" applyProtection="1">
      <alignment horizontal="center" vertical="center"/>
    </xf>
    <xf numFmtId="3" fontId="10" fillId="6" borderId="18" xfId="0" applyNumberFormat="1" applyFont="1" applyFill="1" applyBorder="1" applyAlignment="1" applyProtection="1">
      <alignment vertical="center"/>
      <protection locked="0"/>
    </xf>
    <xf numFmtId="3" fontId="6" fillId="7" borderId="18" xfId="0" applyNumberFormat="1" applyFont="1" applyFill="1" applyBorder="1" applyAlignment="1" applyProtection="1">
      <alignment vertical="center"/>
    </xf>
    <xf numFmtId="3" fontId="6" fillId="5" borderId="18" xfId="0" applyNumberFormat="1" applyFont="1" applyFill="1" applyBorder="1" applyAlignment="1" applyProtection="1">
      <alignment vertical="center"/>
    </xf>
    <xf numFmtId="3" fontId="11" fillId="0" borderId="18" xfId="0" applyNumberFormat="1" applyFont="1" applyFill="1" applyBorder="1" applyAlignment="1" applyProtection="1">
      <alignment vertical="center"/>
    </xf>
    <xf numFmtId="3" fontId="6" fillId="5" borderId="19" xfId="0" applyNumberFormat="1" applyFont="1" applyFill="1" applyBorder="1" applyAlignment="1" applyProtection="1">
      <alignment vertical="center"/>
    </xf>
    <xf numFmtId="0" fontId="6" fillId="5" borderId="9" xfId="0" applyFont="1" applyFill="1" applyBorder="1" applyAlignment="1" applyProtection="1">
      <alignment horizontal="center" vertical="center"/>
    </xf>
    <xf numFmtId="3" fontId="10" fillId="6" borderId="9" xfId="0" applyNumberFormat="1" applyFont="1" applyFill="1" applyBorder="1" applyAlignment="1" applyProtection="1">
      <alignment vertical="center"/>
      <protection locked="0"/>
    </xf>
    <xf numFmtId="3" fontId="10" fillId="0" borderId="11" xfId="0" applyNumberFormat="1" applyFont="1" applyFill="1" applyBorder="1" applyAlignment="1" applyProtection="1">
      <alignment vertical="center"/>
      <protection locked="0"/>
    </xf>
    <xf numFmtId="3" fontId="6" fillId="5" borderId="9" xfId="0" applyNumberFormat="1" applyFont="1" applyFill="1" applyBorder="1" applyAlignment="1" applyProtection="1">
      <alignment vertical="center"/>
    </xf>
    <xf numFmtId="3" fontId="11" fillId="0" borderId="9" xfId="0" applyNumberFormat="1" applyFont="1" applyFill="1" applyBorder="1" applyAlignment="1" applyProtection="1">
      <alignment vertical="center"/>
    </xf>
    <xf numFmtId="3" fontId="6" fillId="5" borderId="12" xfId="0" applyNumberFormat="1" applyFont="1" applyFill="1" applyBorder="1" applyAlignment="1" applyProtection="1">
      <alignment vertical="center"/>
    </xf>
    <xf numFmtId="164" fontId="10" fillId="0" borderId="10" xfId="0" applyNumberFormat="1" applyFont="1" applyFill="1" applyBorder="1" applyAlignment="1" applyProtection="1">
      <alignment vertical="center"/>
    </xf>
    <xf numFmtId="164" fontId="10" fillId="0" borderId="11" xfId="0" applyNumberFormat="1" applyFont="1" applyFill="1" applyBorder="1" applyAlignment="1" applyProtection="1">
      <alignment vertical="center"/>
    </xf>
    <xf numFmtId="164" fontId="6" fillId="5" borderId="10" xfId="0" applyNumberFormat="1" applyFont="1" applyFill="1" applyBorder="1" applyAlignment="1" applyProtection="1">
      <alignment vertical="center"/>
    </xf>
    <xf numFmtId="164" fontId="6" fillId="7" borderId="10" xfId="0" applyNumberFormat="1" applyFont="1" applyFill="1" applyBorder="1" applyAlignment="1" applyProtection="1">
      <alignment vertical="center"/>
    </xf>
    <xf numFmtId="164" fontId="6" fillId="7" borderId="11" xfId="0" applyNumberFormat="1" applyFont="1" applyFill="1" applyBorder="1" applyAlignment="1" applyProtection="1">
      <alignment vertical="center"/>
    </xf>
    <xf numFmtId="164" fontId="6" fillId="5" borderId="11" xfId="0" applyNumberFormat="1" applyFont="1" applyFill="1" applyBorder="1" applyAlignment="1" applyProtection="1">
      <alignment vertical="center"/>
    </xf>
    <xf numFmtId="164" fontId="6" fillId="5" borderId="13" xfId="0" applyNumberFormat="1" applyFont="1" applyFill="1" applyBorder="1" applyAlignment="1" applyProtection="1">
      <alignment vertical="center"/>
    </xf>
    <xf numFmtId="164" fontId="6" fillId="5" borderId="14" xfId="0" applyNumberFormat="1" applyFont="1" applyFill="1" applyBorder="1" applyAlignment="1" applyProtection="1">
      <alignment vertical="center"/>
    </xf>
    <xf numFmtId="0" fontId="15" fillId="0" borderId="9" xfId="0" applyFont="1" applyBorder="1" applyAlignment="1" applyProtection="1">
      <alignment horizontal="center" vertical="center"/>
    </xf>
    <xf numFmtId="164" fontId="17" fillId="0" borderId="9" xfId="0" applyNumberFormat="1" applyFont="1" applyFill="1" applyBorder="1" applyAlignment="1" applyProtection="1">
      <alignment horizontal="center" vertical="center"/>
    </xf>
    <xf numFmtId="3" fontId="17" fillId="0" borderId="10" xfId="0" applyNumberFormat="1" applyFont="1" applyFill="1" applyBorder="1" applyAlignment="1" applyProtection="1">
      <alignment vertical="center"/>
    </xf>
    <xf numFmtId="3" fontId="17" fillId="0" borderId="11" xfId="0" applyNumberFormat="1" applyFont="1" applyFill="1" applyBorder="1" applyAlignment="1" applyProtection="1">
      <alignment vertical="center"/>
    </xf>
    <xf numFmtId="0" fontId="15" fillId="0" borderId="10" xfId="0" applyFont="1" applyFill="1" applyBorder="1" applyAlignment="1" applyProtection="1">
      <alignment vertical="center"/>
    </xf>
    <xf numFmtId="3" fontId="15" fillId="0" borderId="10" xfId="0" applyNumberFormat="1" applyFont="1" applyFill="1" applyBorder="1" applyAlignment="1" applyProtection="1">
      <alignment vertical="center"/>
    </xf>
    <xf numFmtId="3" fontId="15" fillId="0" borderId="11" xfId="0" applyNumberFormat="1" applyFont="1" applyFill="1" applyBorder="1" applyAlignment="1" applyProtection="1">
      <alignment vertical="center"/>
    </xf>
    <xf numFmtId="3" fontId="15" fillId="6" borderId="10" xfId="0" applyNumberFormat="1" applyFont="1" applyFill="1" applyBorder="1" applyAlignment="1" applyProtection="1">
      <alignment vertical="center"/>
      <protection locked="0"/>
    </xf>
    <xf numFmtId="3" fontId="15" fillId="6" borderId="11" xfId="0" applyNumberFormat="1" applyFont="1" applyFill="1" applyBorder="1" applyAlignment="1" applyProtection="1">
      <alignment vertical="center"/>
      <protection locked="0"/>
    </xf>
    <xf numFmtId="3" fontId="17" fillId="5" borderId="10" xfId="0" applyNumberFormat="1" applyFont="1" applyFill="1" applyBorder="1" applyAlignment="1" applyProtection="1">
      <alignment vertical="center"/>
    </xf>
    <xf numFmtId="3" fontId="17" fillId="5" borderId="11" xfId="0" applyNumberFormat="1" applyFont="1" applyFill="1" applyBorder="1" applyAlignment="1" applyProtection="1">
      <alignment vertical="center"/>
    </xf>
    <xf numFmtId="0" fontId="15" fillId="6" borderId="10" xfId="0" applyFont="1" applyFill="1" applyBorder="1" applyAlignment="1" applyProtection="1">
      <alignment vertical="center"/>
      <protection locked="0"/>
    </xf>
    <xf numFmtId="0" fontId="15" fillId="6" borderId="11" xfId="0" applyFont="1" applyFill="1" applyBorder="1" applyAlignment="1" applyProtection="1">
      <alignment vertical="center"/>
      <protection locked="0"/>
    </xf>
    <xf numFmtId="0" fontId="15" fillId="0" borderId="11" xfId="0" applyFont="1" applyFill="1" applyBorder="1" applyAlignment="1" applyProtection="1">
      <alignment vertical="center"/>
    </xf>
    <xf numFmtId="3" fontId="20" fillId="0" borderId="10" xfId="0" applyNumberFormat="1" applyFont="1" applyFill="1" applyBorder="1" applyAlignment="1" applyProtection="1">
      <alignment vertical="center"/>
    </xf>
    <xf numFmtId="3" fontId="20" fillId="0" borderId="11" xfId="0" applyNumberFormat="1" applyFont="1" applyFill="1" applyBorder="1" applyAlignment="1" applyProtection="1">
      <alignment vertical="center"/>
    </xf>
    <xf numFmtId="0" fontId="15" fillId="5" borderId="9" xfId="0" applyFont="1" applyFill="1" applyBorder="1" applyAlignment="1" applyProtection="1">
      <alignment horizontal="center" vertical="center"/>
    </xf>
    <xf numFmtId="164" fontId="15" fillId="0" borderId="9" xfId="0" applyNumberFormat="1" applyFont="1" applyBorder="1" applyAlignment="1" applyProtection="1">
      <alignment horizontal="center" vertical="center"/>
    </xf>
    <xf numFmtId="164" fontId="15" fillId="4" borderId="13" xfId="0" applyNumberFormat="1" applyFont="1" applyFill="1" applyBorder="1" applyAlignment="1" applyProtection="1">
      <alignment vertical="center"/>
    </xf>
    <xf numFmtId="164" fontId="15" fillId="4" borderId="14" xfId="0" applyNumberFormat="1" applyFont="1" applyFill="1" applyBorder="1" applyAlignment="1" applyProtection="1">
      <alignment vertical="center"/>
    </xf>
    <xf numFmtId="0" fontId="17" fillId="0" borderId="15" xfId="0" applyFont="1" applyFill="1" applyBorder="1" applyAlignment="1" applyProtection="1">
      <alignment vertical="center"/>
    </xf>
    <xf numFmtId="0" fontId="6" fillId="5" borderId="8" xfId="0" applyFont="1" applyFill="1" applyBorder="1" applyAlignment="1" applyProtection="1">
      <alignment horizontal="center" vertical="center" wrapText="1"/>
    </xf>
    <xf numFmtId="164" fontId="17" fillId="7" borderId="9" xfId="0" applyNumberFormat="1" applyFont="1" applyFill="1" applyBorder="1" applyAlignment="1" applyProtection="1">
      <alignment horizontal="center" vertical="center"/>
    </xf>
    <xf numFmtId="0" fontId="6" fillId="7" borderId="15" xfId="0" applyFont="1" applyFill="1" applyBorder="1" applyAlignment="1" applyProtection="1">
      <alignment vertical="center"/>
    </xf>
    <xf numFmtId="3" fontId="6" fillId="7" borderId="9" xfId="0" applyNumberFormat="1" applyFont="1" applyFill="1" applyBorder="1" applyAlignment="1" applyProtection="1">
      <alignment vertical="center"/>
    </xf>
    <xf numFmtId="0" fontId="6" fillId="7" borderId="15" xfId="0" applyFont="1" applyFill="1" applyBorder="1" applyAlignment="1" applyProtection="1">
      <alignment vertical="center" wrapText="1"/>
    </xf>
    <xf numFmtId="0" fontId="15" fillId="0" borderId="15" xfId="0" applyFont="1" applyBorder="1" applyAlignment="1" applyProtection="1">
      <alignment vertical="center"/>
    </xf>
    <xf numFmtId="0" fontId="17" fillId="5" borderId="15" xfId="0" applyFont="1" applyFill="1" applyBorder="1" applyAlignment="1" applyProtection="1">
      <alignment horizontal="left" vertical="center"/>
    </xf>
    <xf numFmtId="0" fontId="15" fillId="0" borderId="15" xfId="0" applyFont="1" applyFill="1" applyBorder="1" applyAlignment="1" applyProtection="1">
      <alignment vertical="center"/>
    </xf>
    <xf numFmtId="0" fontId="17" fillId="5" borderId="15" xfId="0" applyFont="1" applyFill="1" applyBorder="1" applyAlignment="1" applyProtection="1">
      <alignment vertical="center"/>
    </xf>
    <xf numFmtId="0" fontId="17" fillId="5" borderId="15" xfId="0" applyFont="1" applyFill="1" applyBorder="1" applyAlignment="1" applyProtection="1">
      <alignment vertical="center" wrapText="1"/>
    </xf>
    <xf numFmtId="0" fontId="17" fillId="5" borderId="15" xfId="0" applyFont="1" applyFill="1" applyBorder="1" applyAlignment="1" applyProtection="1">
      <alignment horizontal="left" vertical="center" wrapText="1"/>
    </xf>
    <xf numFmtId="0" fontId="20" fillId="0" borderId="15" xfId="0" applyFont="1" applyFill="1" applyBorder="1" applyAlignment="1" applyProtection="1">
      <alignment horizontal="center" vertical="center" wrapText="1"/>
    </xf>
    <xf numFmtId="0" fontId="17" fillId="5" borderId="16" xfId="0" applyFont="1" applyFill="1" applyBorder="1" applyAlignment="1" applyProtection="1">
      <alignment vertical="center"/>
    </xf>
    <xf numFmtId="0" fontId="17" fillId="5" borderId="18" xfId="0" applyFont="1" applyFill="1" applyBorder="1" applyAlignment="1" applyProtection="1">
      <alignment horizontal="center" vertical="center"/>
    </xf>
    <xf numFmtId="3" fontId="17" fillId="0" borderId="18" xfId="0" applyNumberFormat="1" applyFont="1" applyFill="1" applyBorder="1" applyAlignment="1" applyProtection="1">
      <alignment vertical="center"/>
    </xf>
    <xf numFmtId="3" fontId="15" fillId="0" borderId="18" xfId="0" applyNumberFormat="1" applyFont="1" applyFill="1" applyBorder="1" applyAlignment="1" applyProtection="1">
      <alignment vertical="center"/>
    </xf>
    <xf numFmtId="3" fontId="15" fillId="6" borderId="18" xfId="0" applyNumberFormat="1" applyFont="1" applyFill="1" applyBorder="1" applyAlignment="1" applyProtection="1">
      <alignment vertical="center"/>
      <protection locked="0"/>
    </xf>
    <xf numFmtId="3" fontId="17" fillId="5" borderId="18" xfId="0" applyNumberFormat="1" applyFont="1" applyFill="1" applyBorder="1" applyAlignment="1" applyProtection="1">
      <alignment vertical="center"/>
    </xf>
    <xf numFmtId="0" fontId="15" fillId="6" borderId="18" xfId="0" applyFont="1" applyFill="1" applyBorder="1" applyAlignment="1" applyProtection="1">
      <alignment vertical="center"/>
      <protection locked="0"/>
    </xf>
    <xf numFmtId="0" fontId="15" fillId="0" borderId="18" xfId="0" applyFont="1" applyFill="1" applyBorder="1" applyAlignment="1" applyProtection="1">
      <alignment vertical="center"/>
    </xf>
    <xf numFmtId="3" fontId="20" fillId="0" borderId="18" xfId="0" applyNumberFormat="1" applyFont="1" applyFill="1" applyBorder="1" applyAlignment="1" applyProtection="1">
      <alignment vertical="center"/>
    </xf>
    <xf numFmtId="164" fontId="15" fillId="4" borderId="19" xfId="0" applyNumberFormat="1" applyFont="1" applyFill="1" applyBorder="1" applyAlignment="1" applyProtection="1">
      <alignment vertical="center"/>
    </xf>
    <xf numFmtId="0" fontId="17" fillId="5" borderId="24" xfId="0" applyFont="1" applyFill="1" applyBorder="1" applyAlignment="1" applyProtection="1">
      <alignment horizontal="center" vertical="center" wrapText="1"/>
    </xf>
    <xf numFmtId="0" fontId="17" fillId="5" borderId="25" xfId="0" applyFont="1" applyFill="1" applyBorder="1" applyAlignment="1" applyProtection="1">
      <alignment horizontal="center" vertical="center"/>
    </xf>
    <xf numFmtId="3" fontId="17" fillId="0" borderId="25" xfId="0" applyNumberFormat="1" applyFont="1" applyFill="1" applyBorder="1" applyAlignment="1" applyProtection="1">
      <alignment vertical="center"/>
    </xf>
    <xf numFmtId="3" fontId="15" fillId="0" borderId="25" xfId="0" applyNumberFormat="1" applyFont="1" applyFill="1" applyBorder="1" applyAlignment="1" applyProtection="1">
      <alignment vertical="center"/>
    </xf>
    <xf numFmtId="3" fontId="15" fillId="6" borderId="25" xfId="0" applyNumberFormat="1" applyFont="1" applyFill="1" applyBorder="1" applyAlignment="1" applyProtection="1">
      <alignment vertical="center"/>
      <protection locked="0"/>
    </xf>
    <xf numFmtId="3" fontId="17" fillId="5" borderId="25" xfId="0" applyNumberFormat="1" applyFont="1" applyFill="1" applyBorder="1" applyAlignment="1" applyProtection="1">
      <alignment vertical="center"/>
    </xf>
    <xf numFmtId="0" fontId="15" fillId="6" borderId="25" xfId="0" applyFont="1" applyFill="1" applyBorder="1" applyAlignment="1" applyProtection="1">
      <alignment vertical="center"/>
      <protection locked="0"/>
    </xf>
    <xf numFmtId="0" fontId="15" fillId="0" borderId="25" xfId="0" applyFont="1" applyFill="1" applyBorder="1" applyAlignment="1" applyProtection="1">
      <alignment vertical="center"/>
    </xf>
    <xf numFmtId="3" fontId="20" fillId="0" borderId="25" xfId="0" applyNumberFormat="1" applyFont="1" applyFill="1" applyBorder="1" applyAlignment="1" applyProtection="1">
      <alignment vertical="center"/>
    </xf>
    <xf numFmtId="0" fontId="17" fillId="5" borderId="25" xfId="0" applyFont="1" applyFill="1" applyBorder="1" applyAlignment="1" applyProtection="1">
      <alignment horizontal="center" vertical="center" wrapText="1"/>
    </xf>
    <xf numFmtId="164" fontId="15" fillId="4" borderId="26" xfId="0" applyNumberFormat="1" applyFont="1" applyFill="1" applyBorder="1" applyAlignment="1" applyProtection="1">
      <alignment vertical="center"/>
    </xf>
    <xf numFmtId="0" fontId="10" fillId="0" borderId="15" xfId="0" applyFont="1" applyFill="1" applyBorder="1" applyAlignment="1" applyProtection="1">
      <alignment vertical="center"/>
    </xf>
    <xf numFmtId="164" fontId="10" fillId="0" borderId="18" xfId="0" applyNumberFormat="1" applyFont="1" applyFill="1" applyBorder="1" applyAlignment="1" applyProtection="1">
      <alignment vertical="center"/>
    </xf>
    <xf numFmtId="164" fontId="6" fillId="7" borderId="18" xfId="0" applyNumberFormat="1" applyFont="1" applyFill="1" applyBorder="1" applyAlignment="1" applyProtection="1">
      <alignment vertical="center"/>
    </xf>
    <xf numFmtId="164" fontId="6" fillId="5" borderId="18" xfId="0" applyNumberFormat="1" applyFont="1" applyFill="1" applyBorder="1" applyAlignment="1" applyProtection="1">
      <alignment vertical="center"/>
    </xf>
    <xf numFmtId="164" fontId="6" fillId="5" borderId="19" xfId="0" applyNumberFormat="1" applyFont="1" applyFill="1" applyBorder="1" applyAlignment="1" applyProtection="1">
      <alignment vertical="center"/>
    </xf>
    <xf numFmtId="0" fontId="6" fillId="5" borderId="24" xfId="0" applyFont="1" applyFill="1" applyBorder="1" applyAlignment="1" applyProtection="1">
      <alignment horizontal="center" vertical="center" wrapText="1"/>
    </xf>
    <xf numFmtId="0" fontId="6" fillId="5" borderId="25" xfId="0" applyFont="1" applyFill="1" applyBorder="1" applyAlignment="1" applyProtection="1">
      <alignment horizontal="center" vertical="center"/>
    </xf>
    <xf numFmtId="164" fontId="10" fillId="0" borderId="25" xfId="0" applyNumberFormat="1" applyFont="1" applyFill="1" applyBorder="1" applyAlignment="1" applyProtection="1">
      <alignment vertical="center"/>
    </xf>
    <xf numFmtId="164" fontId="6" fillId="7" borderId="25" xfId="0" applyNumberFormat="1" applyFont="1" applyFill="1" applyBorder="1" applyAlignment="1" applyProtection="1">
      <alignment vertical="center"/>
    </xf>
    <xf numFmtId="164" fontId="6" fillId="5" borderId="25" xfId="0" applyNumberFormat="1" applyFont="1" applyFill="1" applyBorder="1" applyAlignment="1" applyProtection="1">
      <alignment vertical="center"/>
    </xf>
    <xf numFmtId="164" fontId="6" fillId="5" borderId="26" xfId="0" applyNumberFormat="1" applyFont="1" applyFill="1" applyBorder="1" applyAlignment="1" applyProtection="1">
      <alignment vertical="center"/>
    </xf>
    <xf numFmtId="0" fontId="16" fillId="6" borderId="3" xfId="0" applyFont="1" applyFill="1" applyBorder="1" applyAlignment="1" applyProtection="1">
      <alignment horizontal="left" vertical="top" wrapText="1" indent="1"/>
      <protection locked="0"/>
    </xf>
    <xf numFmtId="0" fontId="16" fillId="6" borderId="4" xfId="0" applyFont="1" applyFill="1" applyBorder="1" applyAlignment="1" applyProtection="1">
      <alignment horizontal="left" vertical="top" wrapText="1" indent="1"/>
      <protection locked="0"/>
    </xf>
    <xf numFmtId="0" fontId="16" fillId="6" borderId="5" xfId="0" applyFont="1" applyFill="1" applyBorder="1" applyAlignment="1" applyProtection="1">
      <alignment horizontal="left" vertical="top" wrapText="1" indent="1"/>
      <protection locked="0"/>
    </xf>
    <xf numFmtId="0" fontId="17" fillId="5" borderId="17" xfId="0" applyFont="1" applyFill="1" applyBorder="1" applyAlignment="1" applyProtection="1">
      <alignment horizontal="center" vertical="center"/>
    </xf>
    <xf numFmtId="0" fontId="17" fillId="5" borderId="7" xfId="0" applyFont="1" applyFill="1" applyBorder="1" applyAlignment="1" applyProtection="1">
      <alignment horizontal="center" vertical="center"/>
    </xf>
    <xf numFmtId="0" fontId="17" fillId="5" borderId="8" xfId="0" applyFont="1" applyFill="1" applyBorder="1" applyAlignment="1" applyProtection="1">
      <alignment horizontal="center" vertical="center"/>
    </xf>
    <xf numFmtId="49" fontId="21" fillId="5" borderId="0" xfId="0" applyNumberFormat="1" applyFont="1" applyFill="1" applyBorder="1" applyAlignment="1" applyProtection="1">
      <alignment horizontal="left" vertical="center"/>
    </xf>
    <xf numFmtId="0" fontId="16" fillId="0" borderId="20" xfId="0" applyFont="1" applyFill="1" applyBorder="1" applyAlignment="1" applyProtection="1">
      <alignment horizontal="center"/>
    </xf>
    <xf numFmtId="0" fontId="16" fillId="0" borderId="21" xfId="0" applyFont="1" applyFill="1" applyBorder="1" applyAlignment="1" applyProtection="1">
      <alignment horizontal="center"/>
    </xf>
    <xf numFmtId="0" fontId="16" fillId="0" borderId="22" xfId="0" applyFont="1" applyFill="1" applyBorder="1" applyAlignment="1" applyProtection="1">
      <alignment horizontal="center"/>
    </xf>
    <xf numFmtId="0" fontId="16" fillId="0" borderId="23" xfId="0" applyFont="1" applyFill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horizontal="left" vertical="top" wrapText="1"/>
    </xf>
    <xf numFmtId="0" fontId="10" fillId="0" borderId="27" xfId="0" applyFont="1" applyBorder="1" applyAlignment="1" applyProtection="1">
      <alignment horizontal="left" vertical="top" wrapText="1"/>
    </xf>
    <xf numFmtId="0" fontId="10" fillId="0" borderId="22" xfId="0" applyFont="1" applyBorder="1" applyAlignment="1" applyProtection="1">
      <alignment horizontal="left" vertical="top" wrapText="1"/>
    </xf>
    <xf numFmtId="0" fontId="10" fillId="0" borderId="28" xfId="0" applyFont="1" applyBorder="1" applyAlignment="1" applyProtection="1">
      <alignment horizontal="left" vertical="top" wrapText="1"/>
    </xf>
  </cellXfs>
  <cellStyles count="17">
    <cellStyle name="1Tabellentext" xfId="1" xr:uid="{00000000-0005-0000-0000-000000000000}"/>
    <cellStyle name="2Tabellentext fett" xfId="2" xr:uid="{00000000-0005-0000-0000-000001000000}"/>
    <cellStyle name="3Tabellentext Zeilenfall" xfId="3" xr:uid="{00000000-0005-0000-0000-000002000000}"/>
    <cellStyle name="4Tabellentext fett Zeilenfall" xfId="4" xr:uid="{00000000-0005-0000-0000-000003000000}"/>
    <cellStyle name="Kopfzeile" xfId="5" xr:uid="{00000000-0005-0000-0000-000004000000}"/>
    <cellStyle name="Muster 1" xfId="6" xr:uid="{00000000-0005-0000-0000-000005000000}"/>
    <cellStyle name="Standard" xfId="0" builtinId="0"/>
    <cellStyle name="Standard Diagramm fett" xfId="7" xr:uid="{00000000-0005-0000-0000-000007000000}"/>
    <cellStyle name="Standard fett" xfId="8" xr:uid="{00000000-0005-0000-0000-000008000000}"/>
    <cellStyle name="Standard fett Zeilenfall" xfId="9" xr:uid="{00000000-0005-0000-0000-000009000000}"/>
    <cellStyle name="Standard fett_Anwenderhilfe" xfId="10" xr:uid="{00000000-0005-0000-0000-00000A000000}"/>
    <cellStyle name="Standard Zeilenfall" xfId="11" xr:uid="{00000000-0005-0000-0000-00000B000000}"/>
    <cellStyle name="Titel" xfId="12" xr:uid="{00000000-0005-0000-0000-00000C000000}"/>
    <cellStyle name="Überschrift 2 Diagramm" xfId="13" xr:uid="{00000000-0005-0000-0000-00000D000000}"/>
    <cellStyle name="Überschrift 3 Diagramm" xfId="14" xr:uid="{00000000-0005-0000-0000-00000E000000}"/>
    <cellStyle name="Undefiniert" xfId="15" xr:uid="{00000000-0005-0000-0000-00000F000000}"/>
    <cellStyle name="Windings" xfId="16" xr:uid="{00000000-0005-0000-0000-000010000000}"/>
  </cellStyles>
  <dxfs count="6">
    <dxf>
      <font>
        <b/>
        <i val="0"/>
        <color theme="0"/>
        <name val="Cambria"/>
        <scheme val="none"/>
      </font>
      <fill>
        <patternFill>
          <bgColor theme="9"/>
        </patternFill>
      </fill>
    </dxf>
    <dxf>
      <font>
        <b/>
        <i val="0"/>
        <color theme="0"/>
        <name val="Cambria"/>
        <scheme val="none"/>
      </font>
      <fill>
        <patternFill>
          <bgColor rgb="FFC00000"/>
        </patternFill>
      </fill>
    </dxf>
    <dxf>
      <font>
        <b/>
        <i val="0"/>
        <condense val="0"/>
        <extend val="0"/>
        <color indexed="8"/>
      </font>
      <fill>
        <patternFill>
          <bgColor theme="9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ndense val="0"/>
        <extend val="0"/>
        <color indexed="8"/>
      </font>
      <fill>
        <patternFill>
          <bgColor theme="9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394608</xdr:colOff>
      <xdr:row>0</xdr:row>
      <xdr:rowOff>485775</xdr:rowOff>
    </xdr:to>
    <xdr:pic>
      <xdr:nvPicPr>
        <xdr:cNvPr id="1051" name="Grafik 2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9525" y="0"/>
          <a:ext cx="49149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0</xdr:row>
      <xdr:rowOff>485775</xdr:rowOff>
    </xdr:to>
    <xdr:pic>
      <xdr:nvPicPr>
        <xdr:cNvPr id="2072" name="Grafik 2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33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4514850</xdr:colOff>
      <xdr:row>0</xdr:row>
      <xdr:rowOff>485775</xdr:rowOff>
    </xdr:to>
    <xdr:pic>
      <xdr:nvPicPr>
        <xdr:cNvPr id="3093" name="Grafik 2">
          <a:extLst>
            <a:ext uri="{FF2B5EF4-FFF2-40B4-BE49-F238E27FC236}">
              <a16:creationId xmlns:a16="http://schemas.microsoft.com/office/drawing/2014/main" id="{00000000-0008-0000-02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4391025</xdr:colOff>
      <xdr:row>0</xdr:row>
      <xdr:rowOff>485775</xdr:rowOff>
    </xdr:to>
    <xdr:pic>
      <xdr:nvPicPr>
        <xdr:cNvPr id="4114" name="Grafik 2">
          <a:extLst>
            <a:ext uri="{FF2B5EF4-FFF2-40B4-BE49-F238E27FC236}">
              <a16:creationId xmlns:a16="http://schemas.microsoft.com/office/drawing/2014/main" id="{00000000-0008-0000-0300-00001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pageSetUpPr fitToPage="1"/>
  </sheetPr>
  <dimension ref="A1:R21"/>
  <sheetViews>
    <sheetView showGridLines="0" tabSelected="1" zoomScale="70" zoomScaleNormal="70" zoomScaleSheetLayoutView="100" workbookViewId="0">
      <selection activeCell="A2" sqref="A2:I2"/>
    </sheetView>
  </sheetViews>
  <sheetFormatPr baseColWidth="10" defaultColWidth="11.42578125" defaultRowHeight="12.75" x14ac:dyDescent="0.2"/>
  <cols>
    <col min="1" max="1" width="6.7109375" style="10" customWidth="1"/>
    <col min="2" max="2" width="40.28515625" style="10" bestFit="1" customWidth="1"/>
    <col min="3" max="4" width="20.7109375" style="10" customWidth="1"/>
    <col min="5" max="16" width="16.7109375" style="10" customWidth="1"/>
    <col min="17" max="17" width="5.7109375" style="10" customWidth="1"/>
    <col min="18" max="18" width="127.85546875" style="10" customWidth="1"/>
    <col min="19" max="16384" width="11.42578125" style="10"/>
  </cols>
  <sheetData>
    <row r="1" spans="1:18" s="2" customFormat="1" ht="47.25" customHeight="1" x14ac:dyDescent="0.2">
      <c r="B1" s="1"/>
      <c r="C1" s="1"/>
      <c r="D1" s="1"/>
      <c r="E1" s="1"/>
      <c r="F1" s="1"/>
    </row>
    <row r="2" spans="1:18" s="2" customFormat="1" ht="30" x14ac:dyDescent="0.2">
      <c r="A2" s="176" t="s">
        <v>69</v>
      </c>
      <c r="B2" s="176"/>
      <c r="C2" s="176"/>
      <c r="D2" s="176"/>
      <c r="E2" s="176"/>
      <c r="F2" s="176"/>
      <c r="G2" s="176"/>
      <c r="H2" s="176"/>
      <c r="I2" s="176"/>
      <c r="J2" s="25"/>
      <c r="K2" s="25"/>
      <c r="L2" s="25"/>
      <c r="M2" s="25"/>
      <c r="N2" s="25"/>
      <c r="O2" s="25"/>
      <c r="P2" s="25"/>
      <c r="Q2" s="25"/>
      <c r="R2" s="25"/>
    </row>
    <row r="3" spans="1:18" s="4" customFormat="1" ht="27.7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8" ht="45" customHeight="1" thickBot="1" x14ac:dyDescent="0.25">
      <c r="A4" s="177"/>
      <c r="B4" s="178"/>
      <c r="C4" s="55" t="s">
        <v>88</v>
      </c>
      <c r="D4" s="56" t="s">
        <v>89</v>
      </c>
      <c r="E4" s="173" t="s">
        <v>90</v>
      </c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5"/>
      <c r="R4" s="26" t="s">
        <v>28</v>
      </c>
    </row>
    <row r="5" spans="1:18" ht="45" customHeight="1" x14ac:dyDescent="0.2">
      <c r="A5" s="179"/>
      <c r="B5" s="180"/>
      <c r="C5" s="57">
        <v>2020</v>
      </c>
      <c r="D5" s="31">
        <f>C5+1</f>
        <v>2021</v>
      </c>
      <c r="E5" s="50" t="s">
        <v>70</v>
      </c>
      <c r="F5" s="30" t="s">
        <v>71</v>
      </c>
      <c r="G5" s="30" t="s">
        <v>72</v>
      </c>
      <c r="H5" s="30" t="s">
        <v>73</v>
      </c>
      <c r="I5" s="30" t="s">
        <v>74</v>
      </c>
      <c r="J5" s="30" t="s">
        <v>75</v>
      </c>
      <c r="K5" s="30" t="s">
        <v>76</v>
      </c>
      <c r="L5" s="30" t="s">
        <v>77</v>
      </c>
      <c r="M5" s="30" t="s">
        <v>78</v>
      </c>
      <c r="N5" s="30" t="s">
        <v>79</v>
      </c>
      <c r="O5" s="30" t="s">
        <v>80</v>
      </c>
      <c r="P5" s="31" t="s">
        <v>81</v>
      </c>
      <c r="R5" s="170" t="s">
        <v>61</v>
      </c>
    </row>
    <row r="6" spans="1:18" ht="47.25" customHeight="1" x14ac:dyDescent="0.2">
      <c r="A6" s="32" t="s">
        <v>26</v>
      </c>
      <c r="B6" s="44" t="s">
        <v>27</v>
      </c>
      <c r="C6" s="57" t="s">
        <v>25</v>
      </c>
      <c r="D6" s="58" t="str">
        <f>C6</f>
        <v>TEUR</v>
      </c>
      <c r="E6" s="51" t="str">
        <f t="shared" ref="E6:P6" si="0">D6</f>
        <v>TEUR</v>
      </c>
      <c r="F6" s="34" t="str">
        <f t="shared" si="0"/>
        <v>TEUR</v>
      </c>
      <c r="G6" s="34" t="str">
        <f t="shared" si="0"/>
        <v>TEUR</v>
      </c>
      <c r="H6" s="34" t="str">
        <f t="shared" si="0"/>
        <v>TEUR</v>
      </c>
      <c r="I6" s="34" t="str">
        <f t="shared" si="0"/>
        <v>TEUR</v>
      </c>
      <c r="J6" s="34" t="str">
        <f t="shared" si="0"/>
        <v>TEUR</v>
      </c>
      <c r="K6" s="34" t="str">
        <f t="shared" si="0"/>
        <v>TEUR</v>
      </c>
      <c r="L6" s="34" t="str">
        <f t="shared" si="0"/>
        <v>TEUR</v>
      </c>
      <c r="M6" s="34" t="str">
        <f t="shared" si="0"/>
        <v>TEUR</v>
      </c>
      <c r="N6" s="34" t="str">
        <f t="shared" si="0"/>
        <v>TEUR</v>
      </c>
      <c r="O6" s="34" t="str">
        <f t="shared" si="0"/>
        <v>TEUR</v>
      </c>
      <c r="P6" s="35" t="str">
        <f t="shared" si="0"/>
        <v>TEUR</v>
      </c>
      <c r="R6" s="171"/>
    </row>
    <row r="7" spans="1:18" ht="47.25" customHeight="1" x14ac:dyDescent="0.2">
      <c r="A7" s="36">
        <v>1</v>
      </c>
      <c r="B7" s="45" t="s">
        <v>13</v>
      </c>
      <c r="C7" s="59">
        <v>150000</v>
      </c>
      <c r="D7" s="60">
        <f>SUM(E7:P7)</f>
        <v>109000</v>
      </c>
      <c r="E7" s="52">
        <v>12000</v>
      </c>
      <c r="F7" s="37">
        <v>13000</v>
      </c>
      <c r="G7" s="37">
        <v>14000</v>
      </c>
      <c r="H7" s="37">
        <v>14000</v>
      </c>
      <c r="I7" s="37">
        <v>14000</v>
      </c>
      <c r="J7" s="37">
        <v>14000</v>
      </c>
      <c r="K7" s="37">
        <v>14000</v>
      </c>
      <c r="L7" s="37">
        <v>14000</v>
      </c>
      <c r="M7" s="37"/>
      <c r="N7" s="37"/>
      <c r="O7" s="37"/>
      <c r="P7" s="38"/>
      <c r="R7" s="171"/>
    </row>
    <row r="8" spans="1:18" ht="47.25" customHeight="1" x14ac:dyDescent="0.2">
      <c r="A8" s="36">
        <f>A7+1</f>
        <v>2</v>
      </c>
      <c r="B8" s="45" t="s">
        <v>14</v>
      </c>
      <c r="C8" s="59">
        <v>10000</v>
      </c>
      <c r="D8" s="60">
        <f t="shared" ref="D8:D11" si="1">SUM(E8:P8)</f>
        <v>6100</v>
      </c>
      <c r="E8" s="52">
        <v>600</v>
      </c>
      <c r="F8" s="37">
        <v>700</v>
      </c>
      <c r="G8" s="37">
        <v>800</v>
      </c>
      <c r="H8" s="37">
        <v>800</v>
      </c>
      <c r="I8" s="37">
        <v>800</v>
      </c>
      <c r="J8" s="37">
        <v>800</v>
      </c>
      <c r="K8" s="37">
        <v>800</v>
      </c>
      <c r="L8" s="37">
        <v>800</v>
      </c>
      <c r="M8" s="37"/>
      <c r="N8" s="37"/>
      <c r="O8" s="37"/>
      <c r="P8" s="38"/>
      <c r="R8" s="171"/>
    </row>
    <row r="9" spans="1:18" ht="47.25" customHeight="1" x14ac:dyDescent="0.2">
      <c r="A9" s="36">
        <f t="shared" ref="A9:A21" si="2">A8+1</f>
        <v>3</v>
      </c>
      <c r="B9" s="45" t="s">
        <v>15</v>
      </c>
      <c r="C9" s="59">
        <v>-60000</v>
      </c>
      <c r="D9" s="60">
        <f t="shared" si="1"/>
        <v>-38500</v>
      </c>
      <c r="E9" s="52">
        <v>-4000</v>
      </c>
      <c r="F9" s="37">
        <v>-4500</v>
      </c>
      <c r="G9" s="37">
        <v>-5000</v>
      </c>
      <c r="H9" s="37">
        <v>-5000</v>
      </c>
      <c r="I9" s="37">
        <v>-5000</v>
      </c>
      <c r="J9" s="37">
        <v>-5000</v>
      </c>
      <c r="K9" s="37">
        <v>-5000</v>
      </c>
      <c r="L9" s="37">
        <v>-5000</v>
      </c>
      <c r="M9" s="37"/>
      <c r="N9" s="37"/>
      <c r="O9" s="37"/>
      <c r="P9" s="38"/>
      <c r="R9" s="171"/>
    </row>
    <row r="10" spans="1:18" ht="47.25" customHeight="1" x14ac:dyDescent="0.2">
      <c r="A10" s="36">
        <f t="shared" si="2"/>
        <v>4</v>
      </c>
      <c r="B10" s="45" t="s">
        <v>16</v>
      </c>
      <c r="C10" s="59">
        <v>-20000</v>
      </c>
      <c r="D10" s="60">
        <f t="shared" si="1"/>
        <v>-15300</v>
      </c>
      <c r="E10" s="52">
        <v>-1500</v>
      </c>
      <c r="F10" s="37">
        <v>-1800</v>
      </c>
      <c r="G10" s="37">
        <v>-2000</v>
      </c>
      <c r="H10" s="37">
        <v>-2000</v>
      </c>
      <c r="I10" s="37">
        <v>-2000</v>
      </c>
      <c r="J10" s="37">
        <v>-2000</v>
      </c>
      <c r="K10" s="37">
        <v>-2000</v>
      </c>
      <c r="L10" s="37">
        <v>-2000</v>
      </c>
      <c r="M10" s="37"/>
      <c r="N10" s="37"/>
      <c r="O10" s="37"/>
      <c r="P10" s="38"/>
      <c r="R10" s="171"/>
    </row>
    <row r="11" spans="1:18" ht="47.25" customHeight="1" x14ac:dyDescent="0.2">
      <c r="A11" s="36">
        <f t="shared" si="2"/>
        <v>5</v>
      </c>
      <c r="B11" s="45" t="s">
        <v>17</v>
      </c>
      <c r="C11" s="59">
        <v>-10000</v>
      </c>
      <c r="D11" s="60">
        <f t="shared" si="1"/>
        <v>-6900</v>
      </c>
      <c r="E11" s="52">
        <v>-700</v>
      </c>
      <c r="F11" s="37">
        <v>-800</v>
      </c>
      <c r="G11" s="37">
        <v>-900</v>
      </c>
      <c r="H11" s="37">
        <v>-900</v>
      </c>
      <c r="I11" s="37">
        <v>-900</v>
      </c>
      <c r="J11" s="37">
        <v>-900</v>
      </c>
      <c r="K11" s="37">
        <v>-900</v>
      </c>
      <c r="L11" s="37">
        <v>-900</v>
      </c>
      <c r="M11" s="37"/>
      <c r="N11" s="37"/>
      <c r="O11" s="37"/>
      <c r="P11" s="38"/>
      <c r="R11" s="171"/>
    </row>
    <row r="12" spans="1:18" ht="47.25" customHeight="1" x14ac:dyDescent="0.2">
      <c r="A12" s="32">
        <f t="shared" si="2"/>
        <v>6</v>
      </c>
      <c r="B12" s="46" t="s">
        <v>0</v>
      </c>
      <c r="C12" s="61">
        <f t="shared" ref="C12:D12" si="3">SUM(C7:C11)</f>
        <v>70000</v>
      </c>
      <c r="D12" s="62">
        <f t="shared" si="3"/>
        <v>54400</v>
      </c>
      <c r="E12" s="53">
        <f>SUM(E7:E11)</f>
        <v>6400</v>
      </c>
      <c r="F12" s="39">
        <f t="shared" ref="F12:P12" si="4">SUM(F7:F11)</f>
        <v>6600</v>
      </c>
      <c r="G12" s="39">
        <f t="shared" si="4"/>
        <v>6900</v>
      </c>
      <c r="H12" s="39">
        <f t="shared" si="4"/>
        <v>6900</v>
      </c>
      <c r="I12" s="39">
        <f t="shared" si="4"/>
        <v>6900</v>
      </c>
      <c r="J12" s="39">
        <f t="shared" si="4"/>
        <v>6900</v>
      </c>
      <c r="K12" s="39">
        <f t="shared" si="4"/>
        <v>6900</v>
      </c>
      <c r="L12" s="39">
        <f t="shared" si="4"/>
        <v>6900</v>
      </c>
      <c r="M12" s="39">
        <f t="shared" si="4"/>
        <v>0</v>
      </c>
      <c r="N12" s="39">
        <f t="shared" si="4"/>
        <v>0</v>
      </c>
      <c r="O12" s="39">
        <f t="shared" si="4"/>
        <v>0</v>
      </c>
      <c r="P12" s="40">
        <f t="shared" si="4"/>
        <v>0</v>
      </c>
      <c r="R12" s="171"/>
    </row>
    <row r="13" spans="1:18" ht="47.25" customHeight="1" x14ac:dyDescent="0.2">
      <c r="A13" s="36">
        <f t="shared" si="2"/>
        <v>7</v>
      </c>
      <c r="B13" s="45" t="s">
        <v>18</v>
      </c>
      <c r="C13" s="59">
        <v>-15000</v>
      </c>
      <c r="D13" s="60">
        <f>SUM(E13:P13)</f>
        <v>-8000</v>
      </c>
      <c r="E13" s="52">
        <v>-1000</v>
      </c>
      <c r="F13" s="37">
        <v>-1000</v>
      </c>
      <c r="G13" s="37">
        <v>-1000</v>
      </c>
      <c r="H13" s="37">
        <v>-1000</v>
      </c>
      <c r="I13" s="37">
        <v>-1000</v>
      </c>
      <c r="J13" s="37">
        <v>-1000</v>
      </c>
      <c r="K13" s="37">
        <v>-1000</v>
      </c>
      <c r="L13" s="37">
        <v>-1000</v>
      </c>
      <c r="M13" s="37"/>
      <c r="N13" s="37"/>
      <c r="O13" s="37"/>
      <c r="P13" s="38"/>
      <c r="R13" s="171"/>
    </row>
    <row r="14" spans="1:18" ht="47.25" customHeight="1" x14ac:dyDescent="0.2">
      <c r="A14" s="32">
        <f t="shared" si="2"/>
        <v>8</v>
      </c>
      <c r="B14" s="46" t="s">
        <v>1</v>
      </c>
      <c r="C14" s="61">
        <f t="shared" ref="C14:P14" si="5">SUM(C12:C13)</f>
        <v>55000</v>
      </c>
      <c r="D14" s="62">
        <f t="shared" si="5"/>
        <v>46400</v>
      </c>
      <c r="E14" s="53">
        <f t="shared" si="5"/>
        <v>5400</v>
      </c>
      <c r="F14" s="39">
        <f t="shared" si="5"/>
        <v>5600</v>
      </c>
      <c r="G14" s="39">
        <f t="shared" si="5"/>
        <v>5900</v>
      </c>
      <c r="H14" s="39">
        <f t="shared" si="5"/>
        <v>5900</v>
      </c>
      <c r="I14" s="39">
        <f t="shared" si="5"/>
        <v>5900</v>
      </c>
      <c r="J14" s="39">
        <f t="shared" si="5"/>
        <v>5900</v>
      </c>
      <c r="K14" s="39">
        <f t="shared" si="5"/>
        <v>5900</v>
      </c>
      <c r="L14" s="39">
        <f t="shared" si="5"/>
        <v>5900</v>
      </c>
      <c r="M14" s="39">
        <f t="shared" si="5"/>
        <v>0</v>
      </c>
      <c r="N14" s="39">
        <f t="shared" si="5"/>
        <v>0</v>
      </c>
      <c r="O14" s="39">
        <f t="shared" si="5"/>
        <v>0</v>
      </c>
      <c r="P14" s="40">
        <f t="shared" si="5"/>
        <v>0</v>
      </c>
      <c r="R14" s="171"/>
    </row>
    <row r="15" spans="1:18" ht="47.25" customHeight="1" x14ac:dyDescent="0.2">
      <c r="A15" s="36">
        <f t="shared" si="2"/>
        <v>9</v>
      </c>
      <c r="B15" s="45" t="s">
        <v>19</v>
      </c>
      <c r="C15" s="59">
        <v>5000</v>
      </c>
      <c r="D15" s="60">
        <f t="shared" ref="D15:D18" si="6">SUM(E15:P15)</f>
        <v>2250</v>
      </c>
      <c r="E15" s="52">
        <v>200</v>
      </c>
      <c r="F15" s="37">
        <v>250</v>
      </c>
      <c r="G15" s="37">
        <v>300</v>
      </c>
      <c r="H15" s="37">
        <v>300</v>
      </c>
      <c r="I15" s="37">
        <v>300</v>
      </c>
      <c r="J15" s="37">
        <v>300</v>
      </c>
      <c r="K15" s="37">
        <v>300</v>
      </c>
      <c r="L15" s="37">
        <v>300</v>
      </c>
      <c r="M15" s="37"/>
      <c r="N15" s="37"/>
      <c r="O15" s="37"/>
      <c r="P15" s="38"/>
      <c r="R15" s="171"/>
    </row>
    <row r="16" spans="1:18" ht="47.25" customHeight="1" x14ac:dyDescent="0.2">
      <c r="A16" s="36">
        <f t="shared" si="2"/>
        <v>10</v>
      </c>
      <c r="B16" s="45" t="s">
        <v>20</v>
      </c>
      <c r="C16" s="59"/>
      <c r="D16" s="60">
        <f t="shared" si="6"/>
        <v>-300</v>
      </c>
      <c r="E16" s="52"/>
      <c r="F16" s="37"/>
      <c r="G16" s="37"/>
      <c r="H16" s="37"/>
      <c r="I16" s="37"/>
      <c r="J16" s="37">
        <v>-200</v>
      </c>
      <c r="K16" s="37">
        <v>-100</v>
      </c>
      <c r="L16" s="37"/>
      <c r="M16" s="37"/>
      <c r="N16" s="37"/>
      <c r="O16" s="37"/>
      <c r="P16" s="38"/>
      <c r="R16" s="171"/>
    </row>
    <row r="17" spans="1:18" ht="47.25" customHeight="1" x14ac:dyDescent="0.2">
      <c r="A17" s="36">
        <f t="shared" si="2"/>
        <v>11</v>
      </c>
      <c r="B17" s="45" t="s">
        <v>21</v>
      </c>
      <c r="C17" s="59">
        <v>500</v>
      </c>
      <c r="D17" s="60">
        <f t="shared" si="6"/>
        <v>400</v>
      </c>
      <c r="E17" s="52">
        <v>50</v>
      </c>
      <c r="F17" s="37">
        <v>50</v>
      </c>
      <c r="G17" s="37">
        <v>50</v>
      </c>
      <c r="H17" s="37">
        <v>50</v>
      </c>
      <c r="I17" s="37">
        <v>50</v>
      </c>
      <c r="J17" s="37">
        <v>50</v>
      </c>
      <c r="K17" s="37">
        <v>50</v>
      </c>
      <c r="L17" s="37">
        <v>50</v>
      </c>
      <c r="M17" s="37"/>
      <c r="N17" s="37"/>
      <c r="O17" s="37"/>
      <c r="P17" s="38"/>
      <c r="R17" s="171"/>
    </row>
    <row r="18" spans="1:18" ht="47.25" customHeight="1" x14ac:dyDescent="0.2">
      <c r="A18" s="36">
        <f t="shared" si="2"/>
        <v>12</v>
      </c>
      <c r="B18" s="45" t="s">
        <v>22</v>
      </c>
      <c r="C18" s="59">
        <v>-2500</v>
      </c>
      <c r="D18" s="60">
        <f t="shared" si="6"/>
        <v>-1600</v>
      </c>
      <c r="E18" s="52">
        <v>-200</v>
      </c>
      <c r="F18" s="37">
        <v>-200</v>
      </c>
      <c r="G18" s="37">
        <v>-200</v>
      </c>
      <c r="H18" s="37">
        <v>-200</v>
      </c>
      <c r="I18" s="37">
        <v>-200</v>
      </c>
      <c r="J18" s="37">
        <v>-200</v>
      </c>
      <c r="K18" s="37">
        <v>-200</v>
      </c>
      <c r="L18" s="37">
        <v>-200</v>
      </c>
      <c r="M18" s="37"/>
      <c r="N18" s="37"/>
      <c r="O18" s="37"/>
      <c r="P18" s="38"/>
      <c r="R18" s="171"/>
    </row>
    <row r="19" spans="1:18" ht="47.25" customHeight="1" x14ac:dyDescent="0.2">
      <c r="A19" s="32">
        <f t="shared" si="2"/>
        <v>13</v>
      </c>
      <c r="B19" s="47" t="s">
        <v>2</v>
      </c>
      <c r="C19" s="61">
        <f t="shared" ref="C19:P19" si="7">SUM(C14:C18)</f>
        <v>58000</v>
      </c>
      <c r="D19" s="62">
        <f t="shared" si="7"/>
        <v>47150</v>
      </c>
      <c r="E19" s="53">
        <f t="shared" si="7"/>
        <v>5450</v>
      </c>
      <c r="F19" s="39">
        <f t="shared" si="7"/>
        <v>5700</v>
      </c>
      <c r="G19" s="39">
        <f t="shared" si="7"/>
        <v>6050</v>
      </c>
      <c r="H19" s="39">
        <f t="shared" si="7"/>
        <v>6050</v>
      </c>
      <c r="I19" s="39">
        <f t="shared" si="7"/>
        <v>6050</v>
      </c>
      <c r="J19" s="39">
        <f t="shared" si="7"/>
        <v>5850</v>
      </c>
      <c r="K19" s="39">
        <f t="shared" si="7"/>
        <v>5950</v>
      </c>
      <c r="L19" s="39">
        <f t="shared" si="7"/>
        <v>6050</v>
      </c>
      <c r="M19" s="39">
        <f t="shared" si="7"/>
        <v>0</v>
      </c>
      <c r="N19" s="39">
        <f t="shared" si="7"/>
        <v>0</v>
      </c>
      <c r="O19" s="39">
        <f t="shared" si="7"/>
        <v>0</v>
      </c>
      <c r="P19" s="40">
        <f t="shared" si="7"/>
        <v>0</v>
      </c>
      <c r="R19" s="171"/>
    </row>
    <row r="20" spans="1:18" ht="47.25" customHeight="1" x14ac:dyDescent="0.2">
      <c r="A20" s="36">
        <f t="shared" si="2"/>
        <v>14</v>
      </c>
      <c r="B20" s="48" t="s">
        <v>23</v>
      </c>
      <c r="C20" s="59">
        <v>-17500</v>
      </c>
      <c r="D20" s="60">
        <f>SUM(E20:P20)</f>
        <v>-14235</v>
      </c>
      <c r="E20" s="52">
        <v>-1635</v>
      </c>
      <c r="F20" s="37">
        <v>-1710</v>
      </c>
      <c r="G20" s="37">
        <v>-1815</v>
      </c>
      <c r="H20" s="37">
        <v>-1815</v>
      </c>
      <c r="I20" s="37">
        <v>-1815</v>
      </c>
      <c r="J20" s="37">
        <v>-1815</v>
      </c>
      <c r="K20" s="37">
        <v>-1815</v>
      </c>
      <c r="L20" s="37">
        <v>-1815</v>
      </c>
      <c r="M20" s="37"/>
      <c r="N20" s="37"/>
      <c r="O20" s="37"/>
      <c r="P20" s="38"/>
      <c r="R20" s="171"/>
    </row>
    <row r="21" spans="1:18" ht="47.25" customHeight="1" thickBot="1" x14ac:dyDescent="0.25">
      <c r="A21" s="41">
        <f t="shared" si="2"/>
        <v>15</v>
      </c>
      <c r="B21" s="49" t="s">
        <v>91</v>
      </c>
      <c r="C21" s="63">
        <f t="shared" ref="C21:P21" si="8">SUM(C19:C20)</f>
        <v>40500</v>
      </c>
      <c r="D21" s="64">
        <f t="shared" si="8"/>
        <v>32915</v>
      </c>
      <c r="E21" s="54">
        <f t="shared" si="8"/>
        <v>3815</v>
      </c>
      <c r="F21" s="42">
        <f t="shared" si="8"/>
        <v>3990</v>
      </c>
      <c r="G21" s="42">
        <f t="shared" si="8"/>
        <v>4235</v>
      </c>
      <c r="H21" s="42">
        <f t="shared" si="8"/>
        <v>4235</v>
      </c>
      <c r="I21" s="42">
        <f t="shared" si="8"/>
        <v>4235</v>
      </c>
      <c r="J21" s="42">
        <f t="shared" si="8"/>
        <v>4035</v>
      </c>
      <c r="K21" s="42">
        <f t="shared" si="8"/>
        <v>4135</v>
      </c>
      <c r="L21" s="42">
        <f t="shared" si="8"/>
        <v>4235</v>
      </c>
      <c r="M21" s="42">
        <f t="shared" si="8"/>
        <v>0</v>
      </c>
      <c r="N21" s="42">
        <f t="shared" si="8"/>
        <v>0</v>
      </c>
      <c r="O21" s="42">
        <f t="shared" si="8"/>
        <v>0</v>
      </c>
      <c r="P21" s="43">
        <f t="shared" si="8"/>
        <v>0</v>
      </c>
      <c r="R21" s="172"/>
    </row>
  </sheetData>
  <mergeCells count="4">
    <mergeCell ref="R5:R21"/>
    <mergeCell ref="E4:P4"/>
    <mergeCell ref="A2:I2"/>
    <mergeCell ref="A4:B5"/>
  </mergeCells>
  <phoneticPr fontId="0" type="noConversion"/>
  <dataValidations count="1">
    <dataValidation type="decimal" operator="lessThan" allowBlank="1" showInputMessage="1" showErrorMessage="1" errorTitle="AUFWENDUNGEN" error="BITTE GEBEN SIE AUFWENDUNGEN NEGATIV EIN" promptTitle="AUFWENDUNGEN" prompt="BITTE GEBEN SIE AUFWENDUNGEN NEGATIV EIN" sqref="E16:P16 E9:P11 E18:P18 E13:P13 C9:C11 C13 C18 C16 C20 E20:P20" xr:uid="{00000000-0002-0000-0000-000000000000}">
      <formula1>0</formula1>
    </dataValidation>
  </dataValidations>
  <printOptions horizontalCentered="1"/>
  <pageMargins left="0.39370078740157483" right="0.39370078740157483" top="0.78740157480314965" bottom="0.78740157480314965" header="0.43307086614173229" footer="0.51181102362204722"/>
  <pageSetup paperSize="9" scale="48" orientation="landscape" r:id="rId1"/>
  <headerFooter alignWithMargins="0">
    <oddFooter>&amp;Lwww.business-wissen.de&amp;R&amp;Z&amp;F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6">
    <pageSetUpPr fitToPage="1"/>
  </sheetPr>
  <dimension ref="A1:R29"/>
  <sheetViews>
    <sheetView showGridLines="0" zoomScale="70" zoomScaleNormal="70" zoomScaleSheetLayoutView="100" workbookViewId="0">
      <selection activeCell="A4" sqref="A4:B5"/>
    </sheetView>
  </sheetViews>
  <sheetFormatPr baseColWidth="10" defaultColWidth="11.42578125" defaultRowHeight="18" x14ac:dyDescent="0.25"/>
  <cols>
    <col min="1" max="1" width="7.5703125" style="13" customWidth="1"/>
    <col min="2" max="2" width="62.42578125" style="13" bestFit="1" customWidth="1"/>
    <col min="3" max="4" width="20.7109375" style="13" customWidth="1"/>
    <col min="5" max="16" width="16.7109375" style="13" customWidth="1"/>
    <col min="17" max="17" width="5.7109375" style="10" customWidth="1"/>
    <col min="18" max="18" width="150.5703125" style="10" customWidth="1"/>
    <col min="19" max="16384" width="11.42578125" style="13"/>
  </cols>
  <sheetData>
    <row r="1" spans="1:18" s="6" customFormat="1" ht="47.25" customHeight="1" x14ac:dyDescent="0.2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Q1" s="2"/>
      <c r="R1" s="2"/>
    </row>
    <row r="2" spans="1:18" s="8" customFormat="1" ht="36.75" customHeight="1" x14ac:dyDescent="0.2">
      <c r="A2" s="176" t="s">
        <v>82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27"/>
      <c r="N2" s="27"/>
      <c r="O2" s="27"/>
      <c r="P2" s="27"/>
      <c r="Q2" s="27"/>
      <c r="R2" s="27"/>
    </row>
    <row r="3" spans="1:18" s="3" customFormat="1" ht="27.75" customHeight="1" thickBot="1" x14ac:dyDescent="0.25">
      <c r="Q3" s="4"/>
      <c r="R3" s="4"/>
    </row>
    <row r="4" spans="1:18" s="11" customFormat="1" ht="45" customHeight="1" thickBot="1" x14ac:dyDescent="0.25">
      <c r="A4" s="181"/>
      <c r="B4" s="182"/>
      <c r="C4" s="55" t="s">
        <v>88</v>
      </c>
      <c r="D4" s="126" t="s">
        <v>89</v>
      </c>
      <c r="E4" s="173" t="s">
        <v>90</v>
      </c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5"/>
      <c r="Q4" s="10"/>
      <c r="R4" s="26" t="s">
        <v>28</v>
      </c>
    </row>
    <row r="5" spans="1:18" s="12" customFormat="1" ht="45" customHeight="1" x14ac:dyDescent="0.2">
      <c r="A5" s="183"/>
      <c r="B5" s="184"/>
      <c r="C5" s="91">
        <f>GuV!C5</f>
        <v>2020</v>
      </c>
      <c r="D5" s="66">
        <f>GuV!D5</f>
        <v>2021</v>
      </c>
      <c r="E5" s="84" t="str">
        <f>GuV!E5</f>
        <v>Januar</v>
      </c>
      <c r="F5" s="65" t="str">
        <f>GuV!F5</f>
        <v>Februar</v>
      </c>
      <c r="G5" s="65" t="str">
        <f>GuV!G5</f>
        <v>März</v>
      </c>
      <c r="H5" s="65" t="str">
        <f>GuV!H5</f>
        <v>April</v>
      </c>
      <c r="I5" s="65" t="str">
        <f>GuV!I5</f>
        <v>Mai</v>
      </c>
      <c r="J5" s="65" t="str">
        <f>GuV!J5</f>
        <v>Juni</v>
      </c>
      <c r="K5" s="65" t="str">
        <f>GuV!K5</f>
        <v>Juli</v>
      </c>
      <c r="L5" s="65" t="str">
        <f>GuV!L5</f>
        <v>August</v>
      </c>
      <c r="M5" s="65" t="str">
        <f>GuV!M5</f>
        <v>September</v>
      </c>
      <c r="N5" s="65" t="str">
        <f>GuV!N5</f>
        <v>Oktober</v>
      </c>
      <c r="O5" s="65" t="str">
        <f>GuV!O5</f>
        <v>November</v>
      </c>
      <c r="P5" s="66" t="str">
        <f>GuV!P5</f>
        <v>Dezember</v>
      </c>
      <c r="Q5" s="10"/>
      <c r="R5" s="170" t="s">
        <v>61</v>
      </c>
    </row>
    <row r="6" spans="1:18" ht="48" customHeight="1" x14ac:dyDescent="0.25">
      <c r="A6" s="32" t="s">
        <v>26</v>
      </c>
      <c r="B6" s="80" t="s">
        <v>27</v>
      </c>
      <c r="C6" s="91" t="str">
        <f>GuV!C6</f>
        <v>TEUR</v>
      </c>
      <c r="D6" s="66" t="str">
        <f>GuV!D6</f>
        <v>TEUR</v>
      </c>
      <c r="E6" s="85" t="str">
        <f>GuV!E6</f>
        <v>TEUR</v>
      </c>
      <c r="F6" s="67" t="str">
        <f>GuV!F6</f>
        <v>TEUR</v>
      </c>
      <c r="G6" s="67" t="str">
        <f>GuV!G6</f>
        <v>TEUR</v>
      </c>
      <c r="H6" s="67" t="str">
        <f>GuV!H6</f>
        <v>TEUR</v>
      </c>
      <c r="I6" s="67" t="str">
        <f>GuV!I6</f>
        <v>TEUR</v>
      </c>
      <c r="J6" s="67" t="str">
        <f>GuV!J6</f>
        <v>TEUR</v>
      </c>
      <c r="K6" s="67" t="str">
        <f>GuV!K6</f>
        <v>TEUR</v>
      </c>
      <c r="L6" s="67" t="str">
        <f>GuV!L6</f>
        <v>TEUR</v>
      </c>
      <c r="M6" s="67" t="str">
        <f>GuV!M6</f>
        <v>TEUR</v>
      </c>
      <c r="N6" s="67" t="str">
        <f>GuV!N6</f>
        <v>TEUR</v>
      </c>
      <c r="O6" s="67" t="str">
        <f>GuV!O6</f>
        <v>TEUR</v>
      </c>
      <c r="P6" s="68" t="str">
        <f>GuV!P6</f>
        <v>TEUR</v>
      </c>
      <c r="R6" s="171"/>
    </row>
    <row r="7" spans="1:18" ht="48" customHeight="1" x14ac:dyDescent="0.35">
      <c r="A7" s="36">
        <v>1</v>
      </c>
      <c r="B7" s="81" t="s">
        <v>63</v>
      </c>
      <c r="C7" s="92">
        <v>54100</v>
      </c>
      <c r="D7" s="93" cm="1">
        <f t="array" aca="1" ref="D7" ca="1">INDIRECT("Z"&amp;ROW()&amp;"S"&amp;SUMPRODUCT(MAX(($E7:$P7&lt;&gt;"")*COLUMN($E7:$P7))),FALSE)</f>
        <v>52000</v>
      </c>
      <c r="E7" s="86">
        <v>54000</v>
      </c>
      <c r="F7" s="69">
        <v>54300</v>
      </c>
      <c r="G7" s="69">
        <v>54100</v>
      </c>
      <c r="H7" s="69">
        <v>54100</v>
      </c>
      <c r="I7" s="69">
        <v>54100</v>
      </c>
      <c r="J7" s="69">
        <v>54100</v>
      </c>
      <c r="K7" s="69">
        <v>54100</v>
      </c>
      <c r="L7" s="69">
        <v>54100</v>
      </c>
      <c r="M7" s="69">
        <v>52000</v>
      </c>
      <c r="N7" s="69"/>
      <c r="O7" s="69"/>
      <c r="P7" s="70"/>
      <c r="Q7" s="29"/>
      <c r="R7" s="171"/>
    </row>
    <row r="8" spans="1:18" s="14" customFormat="1" ht="48" customHeight="1" x14ac:dyDescent="0.35">
      <c r="A8" s="36">
        <f>A7+1</f>
        <v>2</v>
      </c>
      <c r="B8" s="81" t="s">
        <v>29</v>
      </c>
      <c r="C8" s="92">
        <v>8000</v>
      </c>
      <c r="D8" s="93" cm="1">
        <f t="array" aca="1" ref="D8" ca="1">INDIRECT("Z"&amp;ROW()&amp;"S"&amp;SUMPRODUCT(MAX(($E8:$P8&lt;&gt;"")*COLUMN($E8:$P8))),FALSE)</f>
        <v>8000</v>
      </c>
      <c r="E8" s="86">
        <v>10000</v>
      </c>
      <c r="F8" s="69">
        <v>10000</v>
      </c>
      <c r="G8" s="69">
        <v>10000</v>
      </c>
      <c r="H8" s="69">
        <v>10000</v>
      </c>
      <c r="I8" s="69">
        <v>10000</v>
      </c>
      <c r="J8" s="69">
        <v>10000</v>
      </c>
      <c r="K8" s="69">
        <v>10000</v>
      </c>
      <c r="L8" s="69">
        <v>10000</v>
      </c>
      <c r="M8" s="69">
        <v>8000</v>
      </c>
      <c r="N8" s="69"/>
      <c r="O8" s="69"/>
      <c r="P8" s="70"/>
      <c r="Q8" s="29"/>
      <c r="R8" s="171"/>
    </row>
    <row r="9" spans="1:18" s="14" customFormat="1" ht="48" customHeight="1" x14ac:dyDescent="0.35">
      <c r="A9" s="36">
        <f>A8+1</f>
        <v>3</v>
      </c>
      <c r="B9" s="81" t="s">
        <v>30</v>
      </c>
      <c r="C9" s="92">
        <v>1000</v>
      </c>
      <c r="D9" s="93" cm="1">
        <f t="array" aca="1" ref="D9" ca="1">INDIRECT("Z"&amp;ROW()&amp;"S"&amp;SUMPRODUCT(MAX(($E9:$P9&lt;&gt;"")*COLUMN($E9:$P9))),FALSE)</f>
        <v>2500</v>
      </c>
      <c r="E9" s="86">
        <v>1000</v>
      </c>
      <c r="F9" s="69">
        <v>1000</v>
      </c>
      <c r="G9" s="69">
        <v>1000</v>
      </c>
      <c r="H9" s="69">
        <v>2000</v>
      </c>
      <c r="I9" s="69">
        <v>2000</v>
      </c>
      <c r="J9" s="69">
        <v>2000</v>
      </c>
      <c r="K9" s="69">
        <v>2000</v>
      </c>
      <c r="L9" s="69">
        <v>2000</v>
      </c>
      <c r="M9" s="69">
        <v>2500</v>
      </c>
      <c r="N9" s="69"/>
      <c r="O9" s="69"/>
      <c r="P9" s="70"/>
      <c r="Q9" s="29"/>
      <c r="R9" s="171"/>
    </row>
    <row r="10" spans="1:18" s="11" customFormat="1" ht="48" customHeight="1" x14ac:dyDescent="0.35">
      <c r="A10" s="127">
        <f t="shared" ref="A10:A25" si="0">A9+1</f>
        <v>4</v>
      </c>
      <c r="B10" s="128" t="s">
        <v>6</v>
      </c>
      <c r="C10" s="129">
        <f>SUM(C7:C9)</f>
        <v>63100</v>
      </c>
      <c r="D10" s="73">
        <f t="shared" ref="D10:P10" ca="1" si="1">SUM(D7:D9)</f>
        <v>62500</v>
      </c>
      <c r="E10" s="87">
        <f t="shared" si="1"/>
        <v>65000</v>
      </c>
      <c r="F10" s="72">
        <f t="shared" si="1"/>
        <v>65300</v>
      </c>
      <c r="G10" s="72">
        <f t="shared" si="1"/>
        <v>65100</v>
      </c>
      <c r="H10" s="72">
        <f t="shared" si="1"/>
        <v>66100</v>
      </c>
      <c r="I10" s="72">
        <f t="shared" si="1"/>
        <v>66100</v>
      </c>
      <c r="J10" s="72">
        <f t="shared" si="1"/>
        <v>66100</v>
      </c>
      <c r="K10" s="72">
        <f t="shared" si="1"/>
        <v>66100</v>
      </c>
      <c r="L10" s="72">
        <f t="shared" si="1"/>
        <v>66100</v>
      </c>
      <c r="M10" s="72">
        <f t="shared" si="1"/>
        <v>62500</v>
      </c>
      <c r="N10" s="72">
        <f t="shared" si="1"/>
        <v>0</v>
      </c>
      <c r="O10" s="72">
        <f t="shared" si="1"/>
        <v>0</v>
      </c>
      <c r="P10" s="73">
        <f t="shared" si="1"/>
        <v>0</v>
      </c>
      <c r="Q10" s="29"/>
      <c r="R10" s="171"/>
    </row>
    <row r="11" spans="1:18" s="14" customFormat="1" ht="48" customHeight="1" x14ac:dyDescent="0.2">
      <c r="A11" s="36">
        <f t="shared" si="0"/>
        <v>5</v>
      </c>
      <c r="B11" s="81" t="s">
        <v>31</v>
      </c>
      <c r="C11" s="92">
        <v>2000</v>
      </c>
      <c r="D11" s="93" cm="1">
        <f t="array" aca="1" ref="D11" ca="1">INDIRECT("Z"&amp;ROW()&amp;"S"&amp;SUMPRODUCT(MAX(($E11:$P11&lt;&gt;"")*COLUMN($E11:$P11))),FALSE)</f>
        <v>3000</v>
      </c>
      <c r="E11" s="86">
        <v>2100</v>
      </c>
      <c r="F11" s="69">
        <v>2000</v>
      </c>
      <c r="G11" s="69">
        <v>2000</v>
      </c>
      <c r="H11" s="69">
        <v>4300</v>
      </c>
      <c r="I11" s="69">
        <v>2000</v>
      </c>
      <c r="J11" s="69">
        <v>2000</v>
      </c>
      <c r="K11" s="69">
        <v>2000</v>
      </c>
      <c r="L11" s="69">
        <v>2000</v>
      </c>
      <c r="M11" s="69">
        <v>3000</v>
      </c>
      <c r="N11" s="69"/>
      <c r="O11" s="69"/>
      <c r="P11" s="70"/>
      <c r="Q11" s="10"/>
      <c r="R11" s="171"/>
    </row>
    <row r="12" spans="1:18" s="14" customFormat="1" ht="48" customHeight="1" x14ac:dyDescent="0.2">
      <c r="A12" s="36">
        <f t="shared" si="0"/>
        <v>6</v>
      </c>
      <c r="B12" s="81" t="s">
        <v>32</v>
      </c>
      <c r="C12" s="92">
        <v>1000</v>
      </c>
      <c r="D12" s="93" cm="1">
        <f t="array" aca="1" ref="D12" ca="1">INDIRECT("Z"&amp;ROW()&amp;"S"&amp;SUMPRODUCT(MAX(($E12:$P12&lt;&gt;"")*COLUMN($E12:$P12))),FALSE)</f>
        <v>1000</v>
      </c>
      <c r="E12" s="86">
        <v>1000</v>
      </c>
      <c r="F12" s="69">
        <v>1200</v>
      </c>
      <c r="G12" s="69">
        <v>1000</v>
      </c>
      <c r="H12" s="69">
        <v>1000</v>
      </c>
      <c r="I12" s="69">
        <v>1000</v>
      </c>
      <c r="J12" s="69">
        <v>1000</v>
      </c>
      <c r="K12" s="69">
        <v>1000</v>
      </c>
      <c r="L12" s="69">
        <v>1000</v>
      </c>
      <c r="M12" s="69">
        <v>1000</v>
      </c>
      <c r="N12" s="69"/>
      <c r="O12" s="69"/>
      <c r="P12" s="70"/>
      <c r="Q12" s="10"/>
      <c r="R12" s="171"/>
    </row>
    <row r="13" spans="1:18" s="14" customFormat="1" ht="48" customHeight="1" x14ac:dyDescent="0.2">
      <c r="A13" s="36">
        <f t="shared" si="0"/>
        <v>7</v>
      </c>
      <c r="B13" s="81" t="s">
        <v>33</v>
      </c>
      <c r="C13" s="92">
        <v>500</v>
      </c>
      <c r="D13" s="93" cm="1">
        <f t="array" aca="1" ref="D13" ca="1">INDIRECT("Z"&amp;ROW()&amp;"S"&amp;SUMPRODUCT(MAX(($E13:$P13&lt;&gt;"")*COLUMN($E13:$P13))),FALSE)</f>
        <v>300</v>
      </c>
      <c r="E13" s="86">
        <v>300</v>
      </c>
      <c r="F13" s="69">
        <v>500</v>
      </c>
      <c r="G13" s="69">
        <v>500</v>
      </c>
      <c r="H13" s="69">
        <v>300</v>
      </c>
      <c r="I13" s="69">
        <v>300</v>
      </c>
      <c r="J13" s="69">
        <v>300</v>
      </c>
      <c r="K13" s="69">
        <v>300</v>
      </c>
      <c r="L13" s="69">
        <v>300</v>
      </c>
      <c r="M13" s="69">
        <v>300</v>
      </c>
      <c r="N13" s="69"/>
      <c r="O13" s="69"/>
      <c r="P13" s="70"/>
      <c r="Q13" s="10"/>
      <c r="R13" s="171"/>
    </row>
    <row r="14" spans="1:18" s="14" customFormat="1" ht="48" customHeight="1" x14ac:dyDescent="0.2">
      <c r="A14" s="36">
        <f t="shared" si="0"/>
        <v>8</v>
      </c>
      <c r="B14" s="81" t="s">
        <v>34</v>
      </c>
      <c r="C14" s="92">
        <v>200</v>
      </c>
      <c r="D14" s="93" cm="1">
        <f t="array" aca="1" ref="D14" ca="1">INDIRECT("Z"&amp;ROW()&amp;"S"&amp;SUMPRODUCT(MAX(($E14:$P14&lt;&gt;"")*COLUMN($E14:$P14))),FALSE)</f>
        <v>200</v>
      </c>
      <c r="E14" s="86">
        <v>200</v>
      </c>
      <c r="F14" s="69">
        <v>200</v>
      </c>
      <c r="G14" s="69">
        <v>200</v>
      </c>
      <c r="H14" s="69">
        <v>200</v>
      </c>
      <c r="I14" s="69">
        <v>200</v>
      </c>
      <c r="J14" s="69">
        <v>200</v>
      </c>
      <c r="K14" s="69">
        <v>200</v>
      </c>
      <c r="L14" s="69">
        <v>200</v>
      </c>
      <c r="M14" s="69">
        <v>200</v>
      </c>
      <c r="N14" s="69"/>
      <c r="O14" s="69"/>
      <c r="P14" s="70"/>
      <c r="Q14" s="10"/>
      <c r="R14" s="171"/>
    </row>
    <row r="15" spans="1:18" s="14" customFormat="1" ht="48" customHeight="1" x14ac:dyDescent="0.2">
      <c r="A15" s="36">
        <f t="shared" si="0"/>
        <v>9</v>
      </c>
      <c r="B15" s="81" t="s">
        <v>35</v>
      </c>
      <c r="C15" s="92">
        <v>200</v>
      </c>
      <c r="D15" s="93" cm="1">
        <f t="array" aca="1" ref="D15" ca="1">INDIRECT("Z"&amp;ROW()&amp;"S"&amp;SUMPRODUCT(MAX(($E15:$P15&lt;&gt;"")*COLUMN($E15:$P15))),FALSE)</f>
        <v>200</v>
      </c>
      <c r="E15" s="86">
        <v>300</v>
      </c>
      <c r="F15" s="69">
        <v>200</v>
      </c>
      <c r="G15" s="69">
        <v>200</v>
      </c>
      <c r="H15" s="69">
        <v>200</v>
      </c>
      <c r="I15" s="69">
        <v>200</v>
      </c>
      <c r="J15" s="69">
        <v>200</v>
      </c>
      <c r="K15" s="69">
        <v>200</v>
      </c>
      <c r="L15" s="69">
        <v>200</v>
      </c>
      <c r="M15" s="69">
        <v>200</v>
      </c>
      <c r="N15" s="69"/>
      <c r="O15" s="69"/>
      <c r="P15" s="70"/>
      <c r="Q15" s="10"/>
      <c r="R15" s="171"/>
    </row>
    <row r="16" spans="1:18" s="11" customFormat="1" ht="48" customHeight="1" x14ac:dyDescent="0.2">
      <c r="A16" s="127">
        <f t="shared" si="0"/>
        <v>10</v>
      </c>
      <c r="B16" s="130" t="s">
        <v>7</v>
      </c>
      <c r="C16" s="129">
        <f t="shared" ref="C16:P16" si="2">SUM(C11:C15)</f>
        <v>3900</v>
      </c>
      <c r="D16" s="73">
        <f t="shared" ca="1" si="2"/>
        <v>4700</v>
      </c>
      <c r="E16" s="87">
        <f t="shared" si="2"/>
        <v>3900</v>
      </c>
      <c r="F16" s="72">
        <f t="shared" si="2"/>
        <v>4100</v>
      </c>
      <c r="G16" s="72">
        <f t="shared" si="2"/>
        <v>3900</v>
      </c>
      <c r="H16" s="72">
        <f t="shared" si="2"/>
        <v>6000</v>
      </c>
      <c r="I16" s="72">
        <f t="shared" si="2"/>
        <v>3700</v>
      </c>
      <c r="J16" s="72">
        <f t="shared" si="2"/>
        <v>3700</v>
      </c>
      <c r="K16" s="72">
        <f t="shared" si="2"/>
        <v>3700</v>
      </c>
      <c r="L16" s="72">
        <f t="shared" si="2"/>
        <v>3700</v>
      </c>
      <c r="M16" s="72">
        <f t="shared" si="2"/>
        <v>4700</v>
      </c>
      <c r="N16" s="72">
        <f t="shared" si="2"/>
        <v>0</v>
      </c>
      <c r="O16" s="72">
        <f t="shared" si="2"/>
        <v>0</v>
      </c>
      <c r="P16" s="73">
        <f t="shared" si="2"/>
        <v>0</v>
      </c>
      <c r="Q16" s="10"/>
      <c r="R16" s="171"/>
    </row>
    <row r="17" spans="1:18" s="11" customFormat="1" ht="48" customHeight="1" x14ac:dyDescent="0.2">
      <c r="A17" s="32">
        <f t="shared" si="0"/>
        <v>11</v>
      </c>
      <c r="B17" s="80" t="s">
        <v>36</v>
      </c>
      <c r="C17" s="94">
        <f t="shared" ref="C17:F17" si="3">C10+C16</f>
        <v>67000</v>
      </c>
      <c r="D17" s="74">
        <f t="shared" ca="1" si="3"/>
        <v>67200</v>
      </c>
      <c r="E17" s="88">
        <f t="shared" si="3"/>
        <v>68900</v>
      </c>
      <c r="F17" s="71">
        <f t="shared" si="3"/>
        <v>69400</v>
      </c>
      <c r="G17" s="71">
        <f>G10+G16</f>
        <v>69000</v>
      </c>
      <c r="H17" s="71">
        <f t="shared" ref="H17:P17" si="4">H10+H16</f>
        <v>72100</v>
      </c>
      <c r="I17" s="71">
        <f t="shared" si="4"/>
        <v>69800</v>
      </c>
      <c r="J17" s="71">
        <f t="shared" si="4"/>
        <v>69800</v>
      </c>
      <c r="K17" s="71">
        <f t="shared" si="4"/>
        <v>69800</v>
      </c>
      <c r="L17" s="71">
        <f t="shared" si="4"/>
        <v>69800</v>
      </c>
      <c r="M17" s="71">
        <f t="shared" si="4"/>
        <v>67200</v>
      </c>
      <c r="N17" s="71">
        <f t="shared" si="4"/>
        <v>0</v>
      </c>
      <c r="O17" s="71">
        <f t="shared" si="4"/>
        <v>0</v>
      </c>
      <c r="P17" s="74">
        <f t="shared" si="4"/>
        <v>0</v>
      </c>
      <c r="Q17" s="10"/>
      <c r="R17" s="171"/>
    </row>
    <row r="18" spans="1:18" s="14" customFormat="1" ht="48" customHeight="1" x14ac:dyDescent="0.2">
      <c r="A18" s="36">
        <f t="shared" si="0"/>
        <v>12</v>
      </c>
      <c r="B18" s="81" t="s">
        <v>8</v>
      </c>
      <c r="C18" s="92">
        <v>60000</v>
      </c>
      <c r="D18" s="93" cm="1">
        <f t="array" aca="1" ref="D18" ca="1">INDIRECT("Z"&amp;ROW()&amp;"S"&amp;SUMPRODUCT(MAX(($E18:$P18&lt;&gt;"")*COLUMN($E18:$P18))),FALSE)</f>
        <v>60000</v>
      </c>
      <c r="E18" s="86">
        <v>60000</v>
      </c>
      <c r="F18" s="69">
        <v>60000</v>
      </c>
      <c r="G18" s="69">
        <v>60000</v>
      </c>
      <c r="H18" s="69">
        <v>60000</v>
      </c>
      <c r="I18" s="69">
        <v>60000</v>
      </c>
      <c r="J18" s="69">
        <v>60000</v>
      </c>
      <c r="K18" s="69">
        <v>60000</v>
      </c>
      <c r="L18" s="69">
        <v>60000</v>
      </c>
      <c r="M18" s="69">
        <v>60000</v>
      </c>
      <c r="N18" s="69"/>
      <c r="O18" s="69"/>
      <c r="P18" s="70"/>
      <c r="Q18" s="10"/>
      <c r="R18" s="171"/>
    </row>
    <row r="19" spans="1:18" s="14" customFormat="1" ht="48" customHeight="1" x14ac:dyDescent="0.2">
      <c r="A19" s="75" t="s">
        <v>67</v>
      </c>
      <c r="B19" s="82" t="s">
        <v>68</v>
      </c>
      <c r="C19" s="95">
        <f>GuV!C21</f>
        <v>40500</v>
      </c>
      <c r="D19" s="77">
        <f>GuV!D21</f>
        <v>32915</v>
      </c>
      <c r="E19" s="89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7"/>
      <c r="Q19" s="10"/>
      <c r="R19" s="171"/>
    </row>
    <row r="20" spans="1:18" s="14" customFormat="1" ht="48" customHeight="1" x14ac:dyDescent="0.2">
      <c r="A20" s="36">
        <f>A18+1</f>
        <v>13</v>
      </c>
      <c r="B20" s="81" t="s">
        <v>9</v>
      </c>
      <c r="C20" s="92">
        <v>1600</v>
      </c>
      <c r="D20" s="93" cm="1">
        <f t="array" aca="1" ref="D20" ca="1">INDIRECT("Z"&amp;ROW()&amp;"S"&amp;SUMPRODUCT(MAX(($E20:$P20&lt;&gt;"")*COLUMN($E20:$P20))),FALSE)</f>
        <v>500</v>
      </c>
      <c r="E20" s="86">
        <v>3600</v>
      </c>
      <c r="F20" s="69">
        <v>4100</v>
      </c>
      <c r="G20" s="69">
        <v>4000</v>
      </c>
      <c r="H20" s="69">
        <v>5650</v>
      </c>
      <c r="I20" s="69">
        <v>2600</v>
      </c>
      <c r="J20" s="69">
        <v>2600</v>
      </c>
      <c r="K20" s="69">
        <v>2100</v>
      </c>
      <c r="L20" s="69">
        <v>2100</v>
      </c>
      <c r="M20" s="69">
        <v>500</v>
      </c>
      <c r="N20" s="69"/>
      <c r="O20" s="69"/>
      <c r="P20" s="70"/>
      <c r="Q20" s="10"/>
      <c r="R20" s="171"/>
    </row>
    <row r="21" spans="1:18" s="14" customFormat="1" ht="48" customHeight="1" x14ac:dyDescent="0.2">
      <c r="A21" s="36">
        <f t="shared" si="0"/>
        <v>14</v>
      </c>
      <c r="B21" s="81" t="s">
        <v>10</v>
      </c>
      <c r="C21" s="92">
        <v>2000</v>
      </c>
      <c r="D21" s="93" cm="1">
        <f t="array" aca="1" ref="D21" ca="1">INDIRECT("Z"&amp;ROW()&amp;"S"&amp;SUMPRODUCT(MAX(($E21:$P21&lt;&gt;"")*COLUMN($E21:$P21))),FALSE)</f>
        <v>900</v>
      </c>
      <c r="E21" s="86">
        <v>2400</v>
      </c>
      <c r="F21" s="69">
        <v>2600</v>
      </c>
      <c r="G21" s="69">
        <v>2800</v>
      </c>
      <c r="H21" s="69">
        <v>3950</v>
      </c>
      <c r="I21" s="69">
        <v>4700</v>
      </c>
      <c r="J21" s="69">
        <v>4700</v>
      </c>
      <c r="K21" s="69">
        <v>4700</v>
      </c>
      <c r="L21" s="69">
        <v>1900</v>
      </c>
      <c r="M21" s="69">
        <v>900</v>
      </c>
      <c r="N21" s="69"/>
      <c r="O21" s="69"/>
      <c r="P21" s="70"/>
      <c r="Q21" s="10"/>
      <c r="R21" s="171"/>
    </row>
    <row r="22" spans="1:18" s="14" customFormat="1" ht="48" customHeight="1" x14ac:dyDescent="0.2">
      <c r="A22" s="36">
        <f t="shared" si="0"/>
        <v>15</v>
      </c>
      <c r="B22" s="81" t="s">
        <v>37</v>
      </c>
      <c r="C22" s="92">
        <v>500</v>
      </c>
      <c r="D22" s="93" cm="1">
        <f t="array" aca="1" ref="D22" ca="1">INDIRECT("Z"&amp;ROW()&amp;"S"&amp;SUMPRODUCT(MAX(($E22:$P22&lt;&gt;"")*COLUMN($E22:$P22))),FALSE)</f>
        <v>3800</v>
      </c>
      <c r="E22" s="86">
        <v>600</v>
      </c>
      <c r="F22" s="69">
        <v>500</v>
      </c>
      <c r="G22" s="69">
        <v>500</v>
      </c>
      <c r="H22" s="69">
        <v>500</v>
      </c>
      <c r="I22" s="69">
        <v>500</v>
      </c>
      <c r="J22" s="69">
        <v>500</v>
      </c>
      <c r="K22" s="69">
        <v>1000</v>
      </c>
      <c r="L22" s="69">
        <v>3800</v>
      </c>
      <c r="M22" s="69">
        <v>3800</v>
      </c>
      <c r="N22" s="69"/>
      <c r="O22" s="69"/>
      <c r="P22" s="70"/>
      <c r="Q22" s="10"/>
      <c r="R22" s="171"/>
    </row>
    <row r="23" spans="1:18" s="14" customFormat="1" ht="48" customHeight="1" x14ac:dyDescent="0.2">
      <c r="A23" s="36">
        <f t="shared" si="0"/>
        <v>16</v>
      </c>
      <c r="B23" s="81" t="s">
        <v>38</v>
      </c>
      <c r="C23" s="92">
        <v>1100</v>
      </c>
      <c r="D23" s="93" cm="1">
        <f t="array" aca="1" ref="D23" ca="1">INDIRECT("Z"&amp;ROW()&amp;"S"&amp;SUMPRODUCT(MAX(($E23:$P23&lt;&gt;"")*COLUMN($E23:$P23))),FALSE)</f>
        <v>800</v>
      </c>
      <c r="E23" s="86">
        <v>900</v>
      </c>
      <c r="F23" s="69">
        <v>1000</v>
      </c>
      <c r="G23" s="69">
        <v>700</v>
      </c>
      <c r="H23" s="69">
        <v>800</v>
      </c>
      <c r="I23" s="69">
        <v>800</v>
      </c>
      <c r="J23" s="69">
        <v>800</v>
      </c>
      <c r="K23" s="69">
        <v>800</v>
      </c>
      <c r="L23" s="69">
        <v>800</v>
      </c>
      <c r="M23" s="69">
        <v>800</v>
      </c>
      <c r="N23" s="69"/>
      <c r="O23" s="69"/>
      <c r="P23" s="70"/>
      <c r="Q23" s="10"/>
      <c r="R23" s="171"/>
    </row>
    <row r="24" spans="1:18" s="14" customFormat="1" ht="48" customHeight="1" x14ac:dyDescent="0.2">
      <c r="A24" s="36">
        <f t="shared" si="0"/>
        <v>17</v>
      </c>
      <c r="B24" s="81" t="s">
        <v>12</v>
      </c>
      <c r="C24" s="92">
        <v>1800</v>
      </c>
      <c r="D24" s="93" cm="1">
        <f t="array" aca="1" ref="D24" ca="1">INDIRECT("Z"&amp;ROW()&amp;"S"&amp;SUMPRODUCT(MAX(($E24:$P24&lt;&gt;"")*COLUMN($E24:$P24))),FALSE)</f>
        <v>1200</v>
      </c>
      <c r="E24" s="86">
        <v>1400</v>
      </c>
      <c r="F24" s="69">
        <v>1200</v>
      </c>
      <c r="G24" s="69">
        <v>1000</v>
      </c>
      <c r="H24" s="69">
        <v>1200</v>
      </c>
      <c r="I24" s="69">
        <v>1200</v>
      </c>
      <c r="J24" s="69">
        <v>1200</v>
      </c>
      <c r="K24" s="69">
        <v>1200</v>
      </c>
      <c r="L24" s="69">
        <v>1200</v>
      </c>
      <c r="M24" s="69">
        <v>1200</v>
      </c>
      <c r="N24" s="69"/>
      <c r="O24" s="69"/>
      <c r="P24" s="70"/>
      <c r="Q24" s="10"/>
      <c r="R24" s="171"/>
    </row>
    <row r="25" spans="1:18" s="11" customFormat="1" ht="48" customHeight="1" thickBot="1" x14ac:dyDescent="0.25">
      <c r="A25" s="41">
        <f t="shared" si="0"/>
        <v>18</v>
      </c>
      <c r="B25" s="83" t="s">
        <v>39</v>
      </c>
      <c r="C25" s="96">
        <f>SUM(C18,C20:C24)</f>
        <v>67000</v>
      </c>
      <c r="D25" s="79">
        <f t="shared" ref="D25:P25" ca="1" si="5">SUM(D18,D20:D24)</f>
        <v>67200</v>
      </c>
      <c r="E25" s="90">
        <f t="shared" si="5"/>
        <v>68900</v>
      </c>
      <c r="F25" s="78">
        <f t="shared" si="5"/>
        <v>69400</v>
      </c>
      <c r="G25" s="78">
        <f t="shared" si="5"/>
        <v>69000</v>
      </c>
      <c r="H25" s="78">
        <f t="shared" si="5"/>
        <v>72100</v>
      </c>
      <c r="I25" s="78">
        <f t="shared" si="5"/>
        <v>69800</v>
      </c>
      <c r="J25" s="78">
        <f t="shared" si="5"/>
        <v>69800</v>
      </c>
      <c r="K25" s="78">
        <f t="shared" si="5"/>
        <v>69800</v>
      </c>
      <c r="L25" s="78">
        <f t="shared" si="5"/>
        <v>69800</v>
      </c>
      <c r="M25" s="78">
        <f t="shared" si="5"/>
        <v>67200</v>
      </c>
      <c r="N25" s="78">
        <f t="shared" si="5"/>
        <v>0</v>
      </c>
      <c r="O25" s="78">
        <f t="shared" si="5"/>
        <v>0</v>
      </c>
      <c r="P25" s="79">
        <f t="shared" si="5"/>
        <v>0</v>
      </c>
      <c r="Q25" s="10"/>
      <c r="R25" s="172"/>
    </row>
    <row r="29" spans="1:18" x14ac:dyDescent="0.25">
      <c r="B29" s="15" t="s">
        <v>62</v>
      </c>
      <c r="C29" s="16">
        <f t="shared" ref="C29:P29" si="6">C17-C25</f>
        <v>0</v>
      </c>
      <c r="D29" s="16">
        <f t="shared" ca="1" si="6"/>
        <v>0</v>
      </c>
      <c r="E29" s="16">
        <f t="shared" si="6"/>
        <v>0</v>
      </c>
      <c r="F29" s="16">
        <f t="shared" si="6"/>
        <v>0</v>
      </c>
      <c r="G29" s="16">
        <f t="shared" si="6"/>
        <v>0</v>
      </c>
      <c r="H29" s="16">
        <f t="shared" si="6"/>
        <v>0</v>
      </c>
      <c r="I29" s="16">
        <f t="shared" si="6"/>
        <v>0</v>
      </c>
      <c r="J29" s="16">
        <f t="shared" si="6"/>
        <v>0</v>
      </c>
      <c r="K29" s="16">
        <f t="shared" si="6"/>
        <v>0</v>
      </c>
      <c r="L29" s="16">
        <f t="shared" si="6"/>
        <v>0</v>
      </c>
      <c r="M29" s="16">
        <f t="shared" si="6"/>
        <v>0</v>
      </c>
      <c r="N29" s="16">
        <f t="shared" si="6"/>
        <v>0</v>
      </c>
      <c r="O29" s="16">
        <f t="shared" si="6"/>
        <v>0</v>
      </c>
      <c r="P29" s="16">
        <f t="shared" si="6"/>
        <v>0</v>
      </c>
    </row>
  </sheetData>
  <mergeCells count="4">
    <mergeCell ref="R5:R25"/>
    <mergeCell ref="E4:P4"/>
    <mergeCell ref="A2:L2"/>
    <mergeCell ref="A4:B5"/>
  </mergeCells>
  <phoneticPr fontId="0" type="noConversion"/>
  <conditionalFormatting sqref="C29:P29">
    <cfRule type="cellIs" dxfId="5" priority="1" operator="notEqual">
      <formula>0</formula>
    </cfRule>
    <cfRule type="cellIs" dxfId="4" priority="2" operator="equal">
      <formula>0</formula>
    </cfRule>
  </conditionalFormatting>
  <printOptions horizontalCentered="1"/>
  <pageMargins left="0.39370078740157483" right="0.39370078740157483" top="0.78740157480314965" bottom="0.78740157480314965" header="0.43307086614173229" footer="0.51181102362204722"/>
  <pageSetup paperSize="9" scale="41" orientation="landscape" r:id="rId1"/>
  <headerFooter alignWithMargins="0">
    <oddFooter>&amp;Lwww.business-wissen.de&amp;R&amp;Z&amp;F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7">
    <pageSetUpPr fitToPage="1"/>
  </sheetPr>
  <dimension ref="A1:Q26"/>
  <sheetViews>
    <sheetView zoomScale="60" zoomScaleNormal="60" zoomScaleSheetLayoutView="100" workbookViewId="0">
      <selection activeCell="A4" sqref="A4:B5"/>
    </sheetView>
  </sheetViews>
  <sheetFormatPr baseColWidth="10" defaultColWidth="11.42578125" defaultRowHeight="18.75" x14ac:dyDescent="0.2"/>
  <cols>
    <col min="1" max="1" width="6.140625" style="20" bestFit="1" customWidth="1"/>
    <col min="2" max="2" width="69.7109375" style="20" bestFit="1" customWidth="1"/>
    <col min="3" max="3" width="20.7109375" style="20" customWidth="1"/>
    <col min="4" max="15" width="16.7109375" style="20" customWidth="1"/>
    <col min="16" max="16" width="5.7109375" style="10" customWidth="1"/>
    <col min="17" max="17" width="150.5703125" style="10" customWidth="1"/>
    <col min="18" max="16384" width="11.42578125" style="20"/>
  </cols>
  <sheetData>
    <row r="1" spans="1:17" s="6" customFormat="1" ht="47.25" customHeight="1" x14ac:dyDescent="0.2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  <c r="Q1" s="2"/>
    </row>
    <row r="2" spans="1:17" s="8" customFormat="1" ht="36.75" customHeight="1" x14ac:dyDescent="0.2">
      <c r="A2" s="176" t="s">
        <v>83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27"/>
      <c r="M2" s="27"/>
      <c r="N2" s="27"/>
      <c r="O2" s="27"/>
      <c r="P2" s="27"/>
      <c r="Q2" s="27"/>
    </row>
    <row r="3" spans="1:17" s="3" customFormat="1" ht="27.75" customHeight="1" thickBot="1" x14ac:dyDescent="0.25">
      <c r="P3" s="4"/>
      <c r="Q3" s="4"/>
    </row>
    <row r="4" spans="1:17" s="17" customFormat="1" ht="45" customHeight="1" thickBot="1" x14ac:dyDescent="0.25">
      <c r="A4" s="185" t="s">
        <v>93</v>
      </c>
      <c r="B4" s="186"/>
      <c r="C4" s="164" t="s">
        <v>88</v>
      </c>
      <c r="D4" s="173" t="s">
        <v>90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5"/>
      <c r="P4" s="10"/>
      <c r="Q4" s="26" t="s">
        <v>28</v>
      </c>
    </row>
    <row r="5" spans="1:17" s="18" customFormat="1" ht="45" customHeight="1" x14ac:dyDescent="0.2">
      <c r="A5" s="187"/>
      <c r="B5" s="188"/>
      <c r="C5" s="165">
        <f>Bilanz!C5</f>
        <v>2020</v>
      </c>
      <c r="D5" s="84" t="str">
        <f>Bilanz!E5</f>
        <v>Januar</v>
      </c>
      <c r="E5" s="65" t="str">
        <f>Bilanz!F5</f>
        <v>Februar</v>
      </c>
      <c r="F5" s="65" t="str">
        <f>Bilanz!G5</f>
        <v>März</v>
      </c>
      <c r="G5" s="65" t="str">
        <f>Bilanz!H5</f>
        <v>April</v>
      </c>
      <c r="H5" s="65" t="str">
        <f>Bilanz!I5</f>
        <v>Mai</v>
      </c>
      <c r="I5" s="65" t="str">
        <f>Bilanz!J5</f>
        <v>Juni</v>
      </c>
      <c r="J5" s="65" t="str">
        <f>Bilanz!K5</f>
        <v>Juli</v>
      </c>
      <c r="K5" s="65" t="str">
        <f>Bilanz!L5</f>
        <v>August</v>
      </c>
      <c r="L5" s="65" t="str">
        <f>Bilanz!M5</f>
        <v>September</v>
      </c>
      <c r="M5" s="65" t="str">
        <f>Bilanz!N5</f>
        <v>Oktober</v>
      </c>
      <c r="N5" s="65" t="str">
        <f>Bilanz!O5</f>
        <v>November</v>
      </c>
      <c r="O5" s="66" t="str">
        <f>Bilanz!P5</f>
        <v>Dezember</v>
      </c>
      <c r="P5" s="10"/>
      <c r="Q5" s="170" t="s">
        <v>61</v>
      </c>
    </row>
    <row r="6" spans="1:17" s="18" customFormat="1" ht="46.5" customHeight="1" x14ac:dyDescent="0.2">
      <c r="A6" s="32" t="s">
        <v>26</v>
      </c>
      <c r="B6" s="80" t="s">
        <v>27</v>
      </c>
      <c r="C6" s="165" t="str">
        <f>Bilanz!C6</f>
        <v>TEUR</v>
      </c>
      <c r="D6" s="85" t="str">
        <f>Bilanz!D6</f>
        <v>TEUR</v>
      </c>
      <c r="E6" s="67" t="str">
        <f>Bilanz!E6</f>
        <v>TEUR</v>
      </c>
      <c r="F6" s="67" t="str">
        <f>Bilanz!F6</f>
        <v>TEUR</v>
      </c>
      <c r="G6" s="67" t="str">
        <f>Bilanz!G6</f>
        <v>TEUR</v>
      </c>
      <c r="H6" s="67" t="str">
        <f>Bilanz!H6</f>
        <v>TEUR</v>
      </c>
      <c r="I6" s="67" t="str">
        <f>Bilanz!I6</f>
        <v>TEUR</v>
      </c>
      <c r="J6" s="67" t="str">
        <f>Bilanz!J6</f>
        <v>TEUR</v>
      </c>
      <c r="K6" s="67" t="str">
        <f>Bilanz!K6</f>
        <v>TEUR</v>
      </c>
      <c r="L6" s="67" t="str">
        <f>Bilanz!L6</f>
        <v>TEUR</v>
      </c>
      <c r="M6" s="67" t="str">
        <f>Bilanz!M6</f>
        <v>TEUR</v>
      </c>
      <c r="N6" s="67" t="str">
        <f>Bilanz!N6</f>
        <v>TEUR</v>
      </c>
      <c r="O6" s="68" t="str">
        <f>Bilanz!O6</f>
        <v>TEUR</v>
      </c>
      <c r="P6" s="10"/>
      <c r="Q6" s="171"/>
    </row>
    <row r="7" spans="1:17" s="18" customFormat="1" ht="46.5" customHeight="1" x14ac:dyDescent="0.2">
      <c r="A7" s="36">
        <v>1</v>
      </c>
      <c r="B7" s="159" t="s">
        <v>63</v>
      </c>
      <c r="C7" s="166">
        <f>Bilanz!C7</f>
        <v>54100</v>
      </c>
      <c r="D7" s="160">
        <f>IF(Bilanz!E7="","",Bilanz!E7-Bilanz!$C7)</f>
        <v>-100</v>
      </c>
      <c r="E7" s="97">
        <f>IF(Bilanz!F7="","",Bilanz!F7-Bilanz!$C7)</f>
        <v>200</v>
      </c>
      <c r="F7" s="97">
        <f>IF(Bilanz!G7="","",Bilanz!G7-Bilanz!$C7)</f>
        <v>0</v>
      </c>
      <c r="G7" s="97">
        <f>IF(Bilanz!H7="","",Bilanz!H7-Bilanz!$C7)</f>
        <v>0</v>
      </c>
      <c r="H7" s="97">
        <f>IF(Bilanz!I7="","",Bilanz!I7-Bilanz!$C7)</f>
        <v>0</v>
      </c>
      <c r="I7" s="97">
        <f>IF(Bilanz!J7="","",Bilanz!J7-Bilanz!$C7)</f>
        <v>0</v>
      </c>
      <c r="J7" s="97">
        <f>IF(Bilanz!K7="","",Bilanz!K7-Bilanz!$C7)</f>
        <v>0</v>
      </c>
      <c r="K7" s="97">
        <f>IF(Bilanz!L7="","",Bilanz!L7-Bilanz!$C7)</f>
        <v>0</v>
      </c>
      <c r="L7" s="97">
        <f>IF(Bilanz!M7="","",Bilanz!M7-Bilanz!$C7)</f>
        <v>-2100</v>
      </c>
      <c r="M7" s="97" t="str">
        <f>IF(Bilanz!N7="","",Bilanz!N7-Bilanz!$C7)</f>
        <v/>
      </c>
      <c r="N7" s="97" t="str">
        <f>IF(Bilanz!O7="","",Bilanz!O7-Bilanz!$C7)</f>
        <v/>
      </c>
      <c r="O7" s="98" t="str">
        <f>IF(Bilanz!P7="","",Bilanz!P7-Bilanz!$C7)</f>
        <v/>
      </c>
      <c r="P7" s="10"/>
      <c r="Q7" s="171"/>
    </row>
    <row r="8" spans="1:17" ht="46.5" customHeight="1" x14ac:dyDescent="0.2">
      <c r="A8" s="36">
        <f>A7+1</f>
        <v>2</v>
      </c>
      <c r="B8" s="159" t="s">
        <v>29</v>
      </c>
      <c r="C8" s="166">
        <f>Bilanz!C8</f>
        <v>8000</v>
      </c>
      <c r="D8" s="160">
        <f>IF(Bilanz!E8="","",Bilanz!E8-Bilanz!$C8)</f>
        <v>2000</v>
      </c>
      <c r="E8" s="97">
        <f>IF(Bilanz!F8="","",Bilanz!F8-Bilanz!$C8)</f>
        <v>2000</v>
      </c>
      <c r="F8" s="97">
        <f>IF(Bilanz!G8="","",Bilanz!G8-Bilanz!$C8)</f>
        <v>2000</v>
      </c>
      <c r="G8" s="97">
        <f>IF(Bilanz!H8="","",Bilanz!H8-Bilanz!$C8)</f>
        <v>2000</v>
      </c>
      <c r="H8" s="97">
        <f>IF(Bilanz!I8="","",Bilanz!I8-Bilanz!$C8)</f>
        <v>2000</v>
      </c>
      <c r="I8" s="97">
        <f>IF(Bilanz!J8="","",Bilanz!J8-Bilanz!$C8)</f>
        <v>2000</v>
      </c>
      <c r="J8" s="97">
        <f>IF(Bilanz!K8="","",Bilanz!K8-Bilanz!$C8)</f>
        <v>2000</v>
      </c>
      <c r="K8" s="97">
        <f>IF(Bilanz!L8="","",Bilanz!L8-Bilanz!$C8)</f>
        <v>2000</v>
      </c>
      <c r="L8" s="97">
        <f>IF(Bilanz!M8="","",Bilanz!M8-Bilanz!$C8)</f>
        <v>0</v>
      </c>
      <c r="M8" s="97" t="str">
        <f>IF(Bilanz!N8="","",Bilanz!N8-Bilanz!$C8)</f>
        <v/>
      </c>
      <c r="N8" s="97" t="str">
        <f>IF(Bilanz!O8="","",Bilanz!O8-Bilanz!$C8)</f>
        <v/>
      </c>
      <c r="O8" s="98" t="str">
        <f>IF(Bilanz!P8="","",Bilanz!P8-Bilanz!$C8)</f>
        <v/>
      </c>
      <c r="Q8" s="171"/>
    </row>
    <row r="9" spans="1:17" ht="46.5" customHeight="1" x14ac:dyDescent="0.2">
      <c r="A9" s="36">
        <f>A8+1</f>
        <v>3</v>
      </c>
      <c r="B9" s="159" t="s">
        <v>30</v>
      </c>
      <c r="C9" s="166">
        <f>Bilanz!C9</f>
        <v>1000</v>
      </c>
      <c r="D9" s="160">
        <f>IF(Bilanz!E9="","",Bilanz!E9-Bilanz!$C9)</f>
        <v>0</v>
      </c>
      <c r="E9" s="97">
        <f>IF(Bilanz!F9="","",Bilanz!F9-Bilanz!$C9)</f>
        <v>0</v>
      </c>
      <c r="F9" s="97">
        <f>IF(Bilanz!G9="","",Bilanz!G9-Bilanz!$C9)</f>
        <v>0</v>
      </c>
      <c r="G9" s="97">
        <f>IF(Bilanz!H9="","",Bilanz!H9-Bilanz!$C9)</f>
        <v>1000</v>
      </c>
      <c r="H9" s="97">
        <f>IF(Bilanz!I9="","",Bilanz!I9-Bilanz!$C9)</f>
        <v>1000</v>
      </c>
      <c r="I9" s="97">
        <f>IF(Bilanz!J9="","",Bilanz!J9-Bilanz!$C9)</f>
        <v>1000</v>
      </c>
      <c r="J9" s="97">
        <f>IF(Bilanz!K9="","",Bilanz!K9-Bilanz!$C9)</f>
        <v>1000</v>
      </c>
      <c r="K9" s="97">
        <f>IF(Bilanz!L9="","",Bilanz!L9-Bilanz!$C9)</f>
        <v>1000</v>
      </c>
      <c r="L9" s="97">
        <f>IF(Bilanz!M9="","",Bilanz!M9-Bilanz!$C9)</f>
        <v>1500</v>
      </c>
      <c r="M9" s="97" t="str">
        <f>IF(Bilanz!N9="","",Bilanz!N9-Bilanz!$C9)</f>
        <v/>
      </c>
      <c r="N9" s="97" t="str">
        <f>IF(Bilanz!O9="","",Bilanz!O9-Bilanz!$C9)</f>
        <v/>
      </c>
      <c r="O9" s="98" t="str">
        <f>IF(Bilanz!P9="","",Bilanz!P9-Bilanz!$C9)</f>
        <v/>
      </c>
      <c r="Q9" s="171"/>
    </row>
    <row r="10" spans="1:17" s="17" customFormat="1" ht="46.5" customHeight="1" x14ac:dyDescent="0.2">
      <c r="A10" s="127">
        <f t="shared" ref="A10:A24" si="0">A9+1</f>
        <v>4</v>
      </c>
      <c r="B10" s="128" t="s">
        <v>6</v>
      </c>
      <c r="C10" s="167">
        <f>SUM(C7:C9)</f>
        <v>63100</v>
      </c>
      <c r="D10" s="161">
        <f t="shared" ref="D10:O10" si="1">SUM(D7:D9)</f>
        <v>1900</v>
      </c>
      <c r="E10" s="100">
        <f t="shared" si="1"/>
        <v>2200</v>
      </c>
      <c r="F10" s="100">
        <f t="shared" si="1"/>
        <v>2000</v>
      </c>
      <c r="G10" s="100">
        <f t="shared" si="1"/>
        <v>3000</v>
      </c>
      <c r="H10" s="100">
        <f t="shared" si="1"/>
        <v>3000</v>
      </c>
      <c r="I10" s="100">
        <f t="shared" si="1"/>
        <v>3000</v>
      </c>
      <c r="J10" s="100">
        <f t="shared" si="1"/>
        <v>3000</v>
      </c>
      <c r="K10" s="100">
        <f t="shared" si="1"/>
        <v>3000</v>
      </c>
      <c r="L10" s="100">
        <f t="shared" si="1"/>
        <v>-600</v>
      </c>
      <c r="M10" s="100">
        <f t="shared" si="1"/>
        <v>0</v>
      </c>
      <c r="N10" s="100">
        <f t="shared" si="1"/>
        <v>0</v>
      </c>
      <c r="O10" s="101">
        <f t="shared" si="1"/>
        <v>0</v>
      </c>
      <c r="P10" s="10"/>
      <c r="Q10" s="171"/>
    </row>
    <row r="11" spans="1:17" ht="46.5" customHeight="1" x14ac:dyDescent="0.2">
      <c r="A11" s="36">
        <f t="shared" si="0"/>
        <v>5</v>
      </c>
      <c r="B11" s="159" t="s">
        <v>31</v>
      </c>
      <c r="C11" s="166">
        <f>Bilanz!C11</f>
        <v>2000</v>
      </c>
      <c r="D11" s="160">
        <f>IF(Bilanz!E11="","",Bilanz!E11-Bilanz!$C11)</f>
        <v>100</v>
      </c>
      <c r="E11" s="97">
        <f>IF(Bilanz!F11="","",Bilanz!F11-Bilanz!$C11)</f>
        <v>0</v>
      </c>
      <c r="F11" s="97">
        <f>IF(Bilanz!G11="","",Bilanz!G11-Bilanz!$C11)</f>
        <v>0</v>
      </c>
      <c r="G11" s="97">
        <f>IF(Bilanz!H11="","",Bilanz!H11-Bilanz!$C11)</f>
        <v>2300</v>
      </c>
      <c r="H11" s="97">
        <f>IF(Bilanz!I11="","",Bilanz!I11-Bilanz!$C11)</f>
        <v>0</v>
      </c>
      <c r="I11" s="97">
        <f>IF(Bilanz!J11="","",Bilanz!J11-Bilanz!$C11)</f>
        <v>0</v>
      </c>
      <c r="J11" s="97">
        <f>IF(Bilanz!K11="","",Bilanz!K11-Bilanz!$C11)</f>
        <v>0</v>
      </c>
      <c r="K11" s="97">
        <f>IF(Bilanz!L11="","",Bilanz!L11-Bilanz!$C11)</f>
        <v>0</v>
      </c>
      <c r="L11" s="97">
        <f>IF(Bilanz!M11="","",Bilanz!M11-Bilanz!$C11)</f>
        <v>1000</v>
      </c>
      <c r="M11" s="97" t="str">
        <f>IF(Bilanz!N11="","",Bilanz!N11-Bilanz!$C11)</f>
        <v/>
      </c>
      <c r="N11" s="97" t="str">
        <f>IF(Bilanz!O11="","",Bilanz!O11-Bilanz!$C11)</f>
        <v/>
      </c>
      <c r="O11" s="98" t="str">
        <f>IF(Bilanz!P11="","",Bilanz!P11-Bilanz!$C11)</f>
        <v/>
      </c>
      <c r="Q11" s="171"/>
    </row>
    <row r="12" spans="1:17" ht="46.5" customHeight="1" x14ac:dyDescent="0.2">
      <c r="A12" s="36">
        <f t="shared" si="0"/>
        <v>6</v>
      </c>
      <c r="B12" s="159" t="s">
        <v>40</v>
      </c>
      <c r="C12" s="166">
        <f>Bilanz!C12</f>
        <v>1000</v>
      </c>
      <c r="D12" s="160">
        <f>IF(Bilanz!E12="","",Bilanz!E12-Bilanz!$C12)</f>
        <v>0</v>
      </c>
      <c r="E12" s="97">
        <f>IF(Bilanz!F12="","",Bilanz!F12-Bilanz!$C12)</f>
        <v>200</v>
      </c>
      <c r="F12" s="97">
        <f>IF(Bilanz!G12="","",Bilanz!G12-Bilanz!$C12)</f>
        <v>0</v>
      </c>
      <c r="G12" s="97">
        <f>IF(Bilanz!H12="","",Bilanz!H12-Bilanz!$C12)</f>
        <v>0</v>
      </c>
      <c r="H12" s="97">
        <f>IF(Bilanz!I12="","",Bilanz!I12-Bilanz!$C12)</f>
        <v>0</v>
      </c>
      <c r="I12" s="97">
        <f>IF(Bilanz!J12="","",Bilanz!J12-Bilanz!$C12)</f>
        <v>0</v>
      </c>
      <c r="J12" s="97">
        <f>IF(Bilanz!K12="","",Bilanz!K12-Bilanz!$C12)</f>
        <v>0</v>
      </c>
      <c r="K12" s="97">
        <f>IF(Bilanz!L12="","",Bilanz!L12-Bilanz!$C12)</f>
        <v>0</v>
      </c>
      <c r="L12" s="97">
        <f>IF(Bilanz!M12="","",Bilanz!M12-Bilanz!$C12)</f>
        <v>0</v>
      </c>
      <c r="M12" s="97" t="str">
        <f>IF(Bilanz!N12="","",Bilanz!N12-Bilanz!$C12)</f>
        <v/>
      </c>
      <c r="N12" s="97" t="str">
        <f>IF(Bilanz!O12="","",Bilanz!O12-Bilanz!$C12)</f>
        <v/>
      </c>
      <c r="O12" s="98" t="str">
        <f>IF(Bilanz!P12="","",Bilanz!P12-Bilanz!$C12)</f>
        <v/>
      </c>
      <c r="Q12" s="171"/>
    </row>
    <row r="13" spans="1:17" ht="46.5" customHeight="1" x14ac:dyDescent="0.2">
      <c r="A13" s="36">
        <f t="shared" si="0"/>
        <v>7</v>
      </c>
      <c r="B13" s="159" t="s">
        <v>33</v>
      </c>
      <c r="C13" s="166">
        <f>Bilanz!C13</f>
        <v>500</v>
      </c>
      <c r="D13" s="160">
        <f>IF(Bilanz!E13="","",Bilanz!E13-Bilanz!$C13)</f>
        <v>-200</v>
      </c>
      <c r="E13" s="97">
        <f>IF(Bilanz!F13="","",Bilanz!F13-Bilanz!$C13)</f>
        <v>0</v>
      </c>
      <c r="F13" s="97">
        <f>IF(Bilanz!G13="","",Bilanz!G13-Bilanz!$C13)</f>
        <v>0</v>
      </c>
      <c r="G13" s="97">
        <f>IF(Bilanz!H13="","",Bilanz!H13-Bilanz!$C13)</f>
        <v>-200</v>
      </c>
      <c r="H13" s="97">
        <f>IF(Bilanz!I13="","",Bilanz!I13-Bilanz!$C13)</f>
        <v>-200</v>
      </c>
      <c r="I13" s="97">
        <f>IF(Bilanz!J13="","",Bilanz!J13-Bilanz!$C13)</f>
        <v>-200</v>
      </c>
      <c r="J13" s="97">
        <f>IF(Bilanz!K13="","",Bilanz!K13-Bilanz!$C13)</f>
        <v>-200</v>
      </c>
      <c r="K13" s="97">
        <f>IF(Bilanz!L13="","",Bilanz!L13-Bilanz!$C13)</f>
        <v>-200</v>
      </c>
      <c r="L13" s="97">
        <f>IF(Bilanz!M13="","",Bilanz!M13-Bilanz!$C13)</f>
        <v>-200</v>
      </c>
      <c r="M13" s="97" t="str">
        <f>IF(Bilanz!N13="","",Bilanz!N13-Bilanz!$C13)</f>
        <v/>
      </c>
      <c r="N13" s="97" t="str">
        <f>IF(Bilanz!O13="","",Bilanz!O13-Bilanz!$C13)</f>
        <v/>
      </c>
      <c r="O13" s="98" t="str">
        <f>IF(Bilanz!P13="","",Bilanz!P13-Bilanz!$C13)</f>
        <v/>
      </c>
      <c r="Q13" s="171"/>
    </row>
    <row r="14" spans="1:17" ht="46.5" customHeight="1" x14ac:dyDescent="0.2">
      <c r="A14" s="36">
        <f t="shared" si="0"/>
        <v>8</v>
      </c>
      <c r="B14" s="159" t="s">
        <v>34</v>
      </c>
      <c r="C14" s="166">
        <f>Bilanz!C14</f>
        <v>200</v>
      </c>
      <c r="D14" s="160">
        <f>IF(Bilanz!E14="","",Bilanz!E14-Bilanz!$C14)</f>
        <v>0</v>
      </c>
      <c r="E14" s="97">
        <f>IF(Bilanz!F14="","",Bilanz!F14-Bilanz!$C14)</f>
        <v>0</v>
      </c>
      <c r="F14" s="97">
        <f>IF(Bilanz!G14="","",Bilanz!G14-Bilanz!$C14)</f>
        <v>0</v>
      </c>
      <c r="G14" s="97">
        <f>IF(Bilanz!H14="","",Bilanz!H14-Bilanz!$C14)</f>
        <v>0</v>
      </c>
      <c r="H14" s="97">
        <f>IF(Bilanz!I14="","",Bilanz!I14-Bilanz!$C14)</f>
        <v>0</v>
      </c>
      <c r="I14" s="97">
        <f>IF(Bilanz!J14="","",Bilanz!J14-Bilanz!$C14)</f>
        <v>0</v>
      </c>
      <c r="J14" s="97">
        <f>IF(Bilanz!K14="","",Bilanz!K14-Bilanz!$C14)</f>
        <v>0</v>
      </c>
      <c r="K14" s="97">
        <f>IF(Bilanz!L14="","",Bilanz!L14-Bilanz!$C14)</f>
        <v>0</v>
      </c>
      <c r="L14" s="97">
        <f>IF(Bilanz!M14="","",Bilanz!M14-Bilanz!$C14)</f>
        <v>0</v>
      </c>
      <c r="M14" s="97" t="str">
        <f>IF(Bilanz!N14="","",Bilanz!N14-Bilanz!$C14)</f>
        <v/>
      </c>
      <c r="N14" s="97" t="str">
        <f>IF(Bilanz!O14="","",Bilanz!O14-Bilanz!$C14)</f>
        <v/>
      </c>
      <c r="O14" s="98" t="str">
        <f>IF(Bilanz!P14="","",Bilanz!P14-Bilanz!$C14)</f>
        <v/>
      </c>
      <c r="Q14" s="171"/>
    </row>
    <row r="15" spans="1:17" ht="46.5" customHeight="1" x14ac:dyDescent="0.2">
      <c r="A15" s="36">
        <f t="shared" si="0"/>
        <v>9</v>
      </c>
      <c r="B15" s="159" t="s">
        <v>35</v>
      </c>
      <c r="C15" s="166">
        <f>Bilanz!C15</f>
        <v>200</v>
      </c>
      <c r="D15" s="160">
        <f>IF(Bilanz!E15="","",Bilanz!E15-Bilanz!$C15)</f>
        <v>100</v>
      </c>
      <c r="E15" s="97">
        <f>IF(Bilanz!F15="","",Bilanz!F15-Bilanz!$C15)</f>
        <v>0</v>
      </c>
      <c r="F15" s="97">
        <f>IF(Bilanz!G15="","",Bilanz!G15-Bilanz!$C15)</f>
        <v>0</v>
      </c>
      <c r="G15" s="97">
        <f>IF(Bilanz!H15="","",Bilanz!H15-Bilanz!$C15)</f>
        <v>0</v>
      </c>
      <c r="H15" s="97">
        <f>IF(Bilanz!I15="","",Bilanz!I15-Bilanz!$C15)</f>
        <v>0</v>
      </c>
      <c r="I15" s="97">
        <f>IF(Bilanz!J15="","",Bilanz!J15-Bilanz!$C15)</f>
        <v>0</v>
      </c>
      <c r="J15" s="97">
        <f>IF(Bilanz!K15="","",Bilanz!K15-Bilanz!$C15)</f>
        <v>0</v>
      </c>
      <c r="K15" s="97">
        <f>IF(Bilanz!L15="","",Bilanz!L15-Bilanz!$C15)</f>
        <v>0</v>
      </c>
      <c r="L15" s="97">
        <f>IF(Bilanz!M15="","",Bilanz!M15-Bilanz!$C15)</f>
        <v>0</v>
      </c>
      <c r="M15" s="97" t="str">
        <f>IF(Bilanz!N15="","",Bilanz!N15-Bilanz!$C15)</f>
        <v/>
      </c>
      <c r="N15" s="97" t="str">
        <f>IF(Bilanz!O15="","",Bilanz!O15-Bilanz!$C15)</f>
        <v/>
      </c>
      <c r="O15" s="98" t="str">
        <f>IF(Bilanz!P15="","",Bilanz!P15-Bilanz!$C15)</f>
        <v/>
      </c>
      <c r="Q15" s="171"/>
    </row>
    <row r="16" spans="1:17" s="17" customFormat="1" ht="46.5" customHeight="1" x14ac:dyDescent="0.2">
      <c r="A16" s="127">
        <f t="shared" si="0"/>
        <v>10</v>
      </c>
      <c r="B16" s="130" t="s">
        <v>7</v>
      </c>
      <c r="C16" s="167">
        <f>SUM(C11:C15)</f>
        <v>3900</v>
      </c>
      <c r="D16" s="161">
        <f>SUM(D11:D15)</f>
        <v>0</v>
      </c>
      <c r="E16" s="100">
        <f t="shared" ref="E16:O16" si="2">SUM(E11:E15)</f>
        <v>200</v>
      </c>
      <c r="F16" s="100">
        <f t="shared" si="2"/>
        <v>0</v>
      </c>
      <c r="G16" s="100">
        <f t="shared" si="2"/>
        <v>2100</v>
      </c>
      <c r="H16" s="100">
        <f t="shared" si="2"/>
        <v>-200</v>
      </c>
      <c r="I16" s="100">
        <f t="shared" si="2"/>
        <v>-200</v>
      </c>
      <c r="J16" s="100">
        <f t="shared" si="2"/>
        <v>-200</v>
      </c>
      <c r="K16" s="100">
        <f t="shared" si="2"/>
        <v>-200</v>
      </c>
      <c r="L16" s="100">
        <f t="shared" si="2"/>
        <v>800</v>
      </c>
      <c r="M16" s="100">
        <f t="shared" si="2"/>
        <v>0</v>
      </c>
      <c r="N16" s="100">
        <f t="shared" si="2"/>
        <v>0</v>
      </c>
      <c r="O16" s="101">
        <f t="shared" si="2"/>
        <v>0</v>
      </c>
      <c r="P16" s="10"/>
      <c r="Q16" s="171"/>
    </row>
    <row r="17" spans="1:17" s="17" customFormat="1" ht="46.5" customHeight="1" x14ac:dyDescent="0.2">
      <c r="A17" s="32">
        <f t="shared" si="0"/>
        <v>11</v>
      </c>
      <c r="B17" s="80" t="s">
        <v>3</v>
      </c>
      <c r="C17" s="168">
        <f>C10+C16</f>
        <v>67000</v>
      </c>
      <c r="D17" s="162">
        <f>D10+D16</f>
        <v>1900</v>
      </c>
      <c r="E17" s="99">
        <f t="shared" ref="E17:O17" si="3">E10+E16</f>
        <v>2400</v>
      </c>
      <c r="F17" s="99">
        <f t="shared" si="3"/>
        <v>2000</v>
      </c>
      <c r="G17" s="99">
        <f t="shared" si="3"/>
        <v>5100</v>
      </c>
      <c r="H17" s="99">
        <f t="shared" si="3"/>
        <v>2800</v>
      </c>
      <c r="I17" s="99">
        <f t="shared" si="3"/>
        <v>2800</v>
      </c>
      <c r="J17" s="99">
        <f t="shared" si="3"/>
        <v>2800</v>
      </c>
      <c r="K17" s="99">
        <f t="shared" si="3"/>
        <v>2800</v>
      </c>
      <c r="L17" s="99">
        <f t="shared" si="3"/>
        <v>200</v>
      </c>
      <c r="M17" s="99">
        <f t="shared" si="3"/>
        <v>0</v>
      </c>
      <c r="N17" s="99">
        <f t="shared" si="3"/>
        <v>0</v>
      </c>
      <c r="O17" s="102">
        <f t="shared" si="3"/>
        <v>0</v>
      </c>
      <c r="P17" s="10"/>
      <c r="Q17" s="171"/>
    </row>
    <row r="18" spans="1:17" s="17" customFormat="1" ht="46.5" customHeight="1" x14ac:dyDescent="0.2">
      <c r="A18" s="36">
        <f t="shared" si="0"/>
        <v>12</v>
      </c>
      <c r="B18" s="159" t="s">
        <v>8</v>
      </c>
      <c r="C18" s="166">
        <f>Bilanz!C18</f>
        <v>60000</v>
      </c>
      <c r="D18" s="160">
        <f>IF(Bilanz!E18="","",Bilanz!E18-Bilanz!$C18)</f>
        <v>0</v>
      </c>
      <c r="E18" s="97">
        <f>IF(Bilanz!F18="","",Bilanz!F18-Bilanz!$C18)</f>
        <v>0</v>
      </c>
      <c r="F18" s="97">
        <f>IF(Bilanz!G18="","",Bilanz!G18-Bilanz!$C18)</f>
        <v>0</v>
      </c>
      <c r="G18" s="97">
        <f>IF(Bilanz!H18="","",Bilanz!H18-Bilanz!$C18)</f>
        <v>0</v>
      </c>
      <c r="H18" s="97">
        <f>IF(Bilanz!I18="","",Bilanz!I18-Bilanz!$C18)</f>
        <v>0</v>
      </c>
      <c r="I18" s="97">
        <f>IF(Bilanz!J18="","",Bilanz!J18-Bilanz!$C18)</f>
        <v>0</v>
      </c>
      <c r="J18" s="97">
        <f>IF(Bilanz!K18="","",Bilanz!K18-Bilanz!$C18)</f>
        <v>0</v>
      </c>
      <c r="K18" s="97">
        <f>IF(Bilanz!L18="","",Bilanz!L18-Bilanz!$C18)</f>
        <v>0</v>
      </c>
      <c r="L18" s="97">
        <f>IF(Bilanz!M18="","",Bilanz!M18-Bilanz!$C18)</f>
        <v>0</v>
      </c>
      <c r="M18" s="97" t="str">
        <f>IF(Bilanz!N18="","",Bilanz!N18-Bilanz!$C18)</f>
        <v/>
      </c>
      <c r="N18" s="97" t="str">
        <f>IF(Bilanz!O18="","",Bilanz!O18-Bilanz!$C18)</f>
        <v/>
      </c>
      <c r="O18" s="98" t="str">
        <f>IF(Bilanz!P18="","",Bilanz!P18-Bilanz!$C18)</f>
        <v/>
      </c>
      <c r="P18" s="10"/>
      <c r="Q18" s="171"/>
    </row>
    <row r="19" spans="1:17" s="17" customFormat="1" ht="46.5" customHeight="1" x14ac:dyDescent="0.2">
      <c r="A19" s="36">
        <f t="shared" si="0"/>
        <v>13</v>
      </c>
      <c r="B19" s="159" t="s">
        <v>9</v>
      </c>
      <c r="C19" s="166">
        <f>Bilanz!C20</f>
        <v>1600</v>
      </c>
      <c r="D19" s="160">
        <f>IF(Bilanz!E20="","",Bilanz!E20-Bilanz!$C20)</f>
        <v>2000</v>
      </c>
      <c r="E19" s="97">
        <f>IF(Bilanz!F20="","",Bilanz!F20-Bilanz!$C20)</f>
        <v>2500</v>
      </c>
      <c r="F19" s="97">
        <f>IF(Bilanz!G20="","",Bilanz!G20-Bilanz!$C20)</f>
        <v>2400</v>
      </c>
      <c r="G19" s="97">
        <f>IF(Bilanz!H20="","",Bilanz!H20-Bilanz!$C20)</f>
        <v>4050</v>
      </c>
      <c r="H19" s="97">
        <f>IF(Bilanz!I20="","",Bilanz!I20-Bilanz!$C20)</f>
        <v>1000</v>
      </c>
      <c r="I19" s="97">
        <f>IF(Bilanz!J20="","",Bilanz!J20-Bilanz!$C20)</f>
        <v>1000</v>
      </c>
      <c r="J19" s="97">
        <f>IF(Bilanz!K20="","",Bilanz!K20-Bilanz!$C20)</f>
        <v>500</v>
      </c>
      <c r="K19" s="97">
        <f>IF(Bilanz!L20="","",Bilanz!L20-Bilanz!$C20)</f>
        <v>500</v>
      </c>
      <c r="L19" s="97">
        <f>IF(Bilanz!M20="","",Bilanz!M20-Bilanz!$C20)</f>
        <v>-1100</v>
      </c>
      <c r="M19" s="97" t="str">
        <f>IF(Bilanz!N20="","",Bilanz!N20-Bilanz!$C20)</f>
        <v/>
      </c>
      <c r="N19" s="97" t="str">
        <f>IF(Bilanz!O20="","",Bilanz!O20-Bilanz!$C20)</f>
        <v/>
      </c>
      <c r="O19" s="98" t="str">
        <f>IF(Bilanz!P20="","",Bilanz!P20-Bilanz!$C20)</f>
        <v/>
      </c>
      <c r="P19" s="10"/>
      <c r="Q19" s="171"/>
    </row>
    <row r="20" spans="1:17" s="17" customFormat="1" ht="46.5" customHeight="1" x14ac:dyDescent="0.2">
      <c r="A20" s="36">
        <f t="shared" si="0"/>
        <v>14</v>
      </c>
      <c r="B20" s="159" t="s">
        <v>10</v>
      </c>
      <c r="C20" s="166">
        <f>Bilanz!C21</f>
        <v>2000</v>
      </c>
      <c r="D20" s="160">
        <f>IF(Bilanz!E21="","",Bilanz!E21-Bilanz!$C21)</f>
        <v>400</v>
      </c>
      <c r="E20" s="97">
        <f>IF(Bilanz!F21="","",Bilanz!F21-Bilanz!$C21)</f>
        <v>600</v>
      </c>
      <c r="F20" s="97">
        <f>IF(Bilanz!G21="","",Bilanz!G21-Bilanz!$C21)</f>
        <v>800</v>
      </c>
      <c r="G20" s="97">
        <f>IF(Bilanz!H21="","",Bilanz!H21-Bilanz!$C21)</f>
        <v>1950</v>
      </c>
      <c r="H20" s="97">
        <f>IF(Bilanz!I21="","",Bilanz!I21-Bilanz!$C21)</f>
        <v>2700</v>
      </c>
      <c r="I20" s="97">
        <f>IF(Bilanz!J21="","",Bilanz!J21-Bilanz!$C21)</f>
        <v>2700</v>
      </c>
      <c r="J20" s="97">
        <f>IF(Bilanz!K21="","",Bilanz!K21-Bilanz!$C21)</f>
        <v>2700</v>
      </c>
      <c r="K20" s="97">
        <f>IF(Bilanz!L21="","",Bilanz!L21-Bilanz!$C21)</f>
        <v>-100</v>
      </c>
      <c r="L20" s="97">
        <f>IF(Bilanz!M21="","",Bilanz!M21-Bilanz!$C21)</f>
        <v>-1100</v>
      </c>
      <c r="M20" s="97" t="str">
        <f>IF(Bilanz!N21="","",Bilanz!N21-Bilanz!$C21)</f>
        <v/>
      </c>
      <c r="N20" s="97" t="str">
        <f>IF(Bilanz!O21="","",Bilanz!O21-Bilanz!$C21)</f>
        <v/>
      </c>
      <c r="O20" s="98" t="str">
        <f>IF(Bilanz!P21="","",Bilanz!P21-Bilanz!$C21)</f>
        <v/>
      </c>
      <c r="P20" s="10"/>
      <c r="Q20" s="171"/>
    </row>
    <row r="21" spans="1:17" s="17" customFormat="1" ht="46.5" customHeight="1" x14ac:dyDescent="0.2">
      <c r="A21" s="36">
        <f t="shared" si="0"/>
        <v>15</v>
      </c>
      <c r="B21" s="159" t="s">
        <v>37</v>
      </c>
      <c r="C21" s="166">
        <f>Bilanz!C22</f>
        <v>500</v>
      </c>
      <c r="D21" s="160">
        <f>IF(Bilanz!E22="","",Bilanz!E22-Bilanz!$C22)</f>
        <v>100</v>
      </c>
      <c r="E21" s="97">
        <f>IF(Bilanz!F22="","",Bilanz!F22-Bilanz!$C22)</f>
        <v>0</v>
      </c>
      <c r="F21" s="97">
        <f>IF(Bilanz!G22="","",Bilanz!G22-Bilanz!$C22)</f>
        <v>0</v>
      </c>
      <c r="G21" s="97">
        <f>IF(Bilanz!H22="","",Bilanz!H22-Bilanz!$C22)</f>
        <v>0</v>
      </c>
      <c r="H21" s="97">
        <f>IF(Bilanz!I22="","",Bilanz!I22-Bilanz!$C22)</f>
        <v>0</v>
      </c>
      <c r="I21" s="97">
        <f>IF(Bilanz!J22="","",Bilanz!J22-Bilanz!$C22)</f>
        <v>0</v>
      </c>
      <c r="J21" s="97">
        <f>IF(Bilanz!K22="","",Bilanz!K22-Bilanz!$C22)</f>
        <v>500</v>
      </c>
      <c r="K21" s="97">
        <f>IF(Bilanz!L22="","",Bilanz!L22-Bilanz!$C22)</f>
        <v>3300</v>
      </c>
      <c r="L21" s="97">
        <f>IF(Bilanz!M22="","",Bilanz!M22-Bilanz!$C22)</f>
        <v>3300</v>
      </c>
      <c r="M21" s="97" t="str">
        <f>IF(Bilanz!N22="","",Bilanz!N22-Bilanz!$C22)</f>
        <v/>
      </c>
      <c r="N21" s="97" t="str">
        <f>IF(Bilanz!O22="","",Bilanz!O22-Bilanz!$C22)</f>
        <v/>
      </c>
      <c r="O21" s="98" t="str">
        <f>IF(Bilanz!P22="","",Bilanz!P22-Bilanz!$C22)</f>
        <v/>
      </c>
      <c r="P21" s="10"/>
      <c r="Q21" s="171"/>
    </row>
    <row r="22" spans="1:17" s="17" customFormat="1" ht="46.5" customHeight="1" x14ac:dyDescent="0.2">
      <c r="A22" s="36">
        <f t="shared" si="0"/>
        <v>16</v>
      </c>
      <c r="B22" s="159" t="s">
        <v>11</v>
      </c>
      <c r="C22" s="166">
        <f>Bilanz!C23</f>
        <v>1100</v>
      </c>
      <c r="D22" s="160">
        <f>IF(Bilanz!E23="","",Bilanz!E23-Bilanz!$C23)</f>
        <v>-200</v>
      </c>
      <c r="E22" s="97">
        <f>IF(Bilanz!F23="","",Bilanz!F23-Bilanz!$C23)</f>
        <v>-100</v>
      </c>
      <c r="F22" s="97">
        <f>IF(Bilanz!G23="","",Bilanz!G23-Bilanz!$C23)</f>
        <v>-400</v>
      </c>
      <c r="G22" s="97">
        <f>IF(Bilanz!H23="","",Bilanz!H23-Bilanz!$C23)</f>
        <v>-300</v>
      </c>
      <c r="H22" s="97">
        <f>IF(Bilanz!I23="","",Bilanz!I23-Bilanz!$C23)</f>
        <v>-300</v>
      </c>
      <c r="I22" s="97">
        <f>IF(Bilanz!J23="","",Bilanz!J23-Bilanz!$C23)</f>
        <v>-300</v>
      </c>
      <c r="J22" s="97">
        <f>IF(Bilanz!K23="","",Bilanz!K23-Bilanz!$C23)</f>
        <v>-300</v>
      </c>
      <c r="K22" s="97">
        <f>IF(Bilanz!L23="","",Bilanz!L23-Bilanz!$C23)</f>
        <v>-300</v>
      </c>
      <c r="L22" s="97">
        <f>IF(Bilanz!M23="","",Bilanz!M23-Bilanz!$C23)</f>
        <v>-300</v>
      </c>
      <c r="M22" s="97" t="str">
        <f>IF(Bilanz!N23="","",Bilanz!N23-Bilanz!$C23)</f>
        <v/>
      </c>
      <c r="N22" s="97" t="str">
        <f>IF(Bilanz!O23="","",Bilanz!O23-Bilanz!$C23)</f>
        <v/>
      </c>
      <c r="O22" s="98" t="str">
        <f>IF(Bilanz!P23="","",Bilanz!P23-Bilanz!$C23)</f>
        <v/>
      </c>
      <c r="P22" s="10"/>
      <c r="Q22" s="171"/>
    </row>
    <row r="23" spans="1:17" s="17" customFormat="1" ht="46.5" customHeight="1" x14ac:dyDescent="0.2">
      <c r="A23" s="36">
        <f t="shared" si="0"/>
        <v>17</v>
      </c>
      <c r="B23" s="159" t="s">
        <v>12</v>
      </c>
      <c r="C23" s="166">
        <f>Bilanz!C24</f>
        <v>1800</v>
      </c>
      <c r="D23" s="160">
        <f>IF(Bilanz!E24="","",Bilanz!E24-Bilanz!$C24)</f>
        <v>-400</v>
      </c>
      <c r="E23" s="97">
        <f>IF(Bilanz!F24="","",Bilanz!F24-Bilanz!$C24)</f>
        <v>-600</v>
      </c>
      <c r="F23" s="97">
        <f>IF(Bilanz!G24="","",Bilanz!G24-Bilanz!$C24)</f>
        <v>-800</v>
      </c>
      <c r="G23" s="97">
        <f>IF(Bilanz!H24="","",Bilanz!H24-Bilanz!$C24)</f>
        <v>-600</v>
      </c>
      <c r="H23" s="97">
        <f>IF(Bilanz!I24="","",Bilanz!I24-Bilanz!$C24)</f>
        <v>-600</v>
      </c>
      <c r="I23" s="97">
        <f>IF(Bilanz!J24="","",Bilanz!J24-Bilanz!$C24)</f>
        <v>-600</v>
      </c>
      <c r="J23" s="97">
        <f>IF(Bilanz!K24="","",Bilanz!K24-Bilanz!$C24)</f>
        <v>-600</v>
      </c>
      <c r="K23" s="97">
        <f>IF(Bilanz!L24="","",Bilanz!L24-Bilanz!$C24)</f>
        <v>-600</v>
      </c>
      <c r="L23" s="97">
        <f>IF(Bilanz!M24="","",Bilanz!M24-Bilanz!$C24)</f>
        <v>-600</v>
      </c>
      <c r="M23" s="97" t="str">
        <f>IF(Bilanz!N24="","",Bilanz!N24-Bilanz!$C24)</f>
        <v/>
      </c>
      <c r="N23" s="97" t="str">
        <f>IF(Bilanz!O24="","",Bilanz!O24-Bilanz!$C24)</f>
        <v/>
      </c>
      <c r="O23" s="98" t="str">
        <f>IF(Bilanz!P24="","",Bilanz!P24-Bilanz!$C24)</f>
        <v/>
      </c>
      <c r="P23" s="10"/>
      <c r="Q23" s="171"/>
    </row>
    <row r="24" spans="1:17" s="17" customFormat="1" ht="46.5" customHeight="1" thickBot="1" x14ac:dyDescent="0.25">
      <c r="A24" s="41">
        <f t="shared" si="0"/>
        <v>18</v>
      </c>
      <c r="B24" s="83" t="s">
        <v>4</v>
      </c>
      <c r="C24" s="169">
        <f>SUM(C18:C23)</f>
        <v>67000</v>
      </c>
      <c r="D24" s="163">
        <f>SUM(D18:D23)</f>
        <v>1900</v>
      </c>
      <c r="E24" s="103">
        <f t="shared" ref="E24:O24" si="4">SUM(E18:E23)</f>
        <v>2400</v>
      </c>
      <c r="F24" s="103">
        <f t="shared" si="4"/>
        <v>2000</v>
      </c>
      <c r="G24" s="103">
        <f t="shared" si="4"/>
        <v>5100</v>
      </c>
      <c r="H24" s="103">
        <f t="shared" si="4"/>
        <v>2800</v>
      </c>
      <c r="I24" s="103">
        <f t="shared" si="4"/>
        <v>2800</v>
      </c>
      <c r="J24" s="103">
        <f t="shared" si="4"/>
        <v>2800</v>
      </c>
      <c r="K24" s="103">
        <f t="shared" si="4"/>
        <v>2800</v>
      </c>
      <c r="L24" s="103">
        <f t="shared" si="4"/>
        <v>200</v>
      </c>
      <c r="M24" s="103">
        <f t="shared" si="4"/>
        <v>0</v>
      </c>
      <c r="N24" s="103">
        <f t="shared" si="4"/>
        <v>0</v>
      </c>
      <c r="O24" s="104">
        <f t="shared" si="4"/>
        <v>0</v>
      </c>
      <c r="P24" s="10"/>
      <c r="Q24" s="172"/>
    </row>
    <row r="26" spans="1:17" x14ac:dyDescent="0.2">
      <c r="B26" s="19" t="s">
        <v>5</v>
      </c>
      <c r="C26" s="21">
        <f>C17-C24</f>
        <v>0</v>
      </c>
      <c r="D26" s="21">
        <f t="shared" ref="D26:O26" si="5">D17-D24</f>
        <v>0</v>
      </c>
      <c r="E26" s="21">
        <f t="shared" si="5"/>
        <v>0</v>
      </c>
      <c r="F26" s="21">
        <f t="shared" si="5"/>
        <v>0</v>
      </c>
      <c r="G26" s="21">
        <f t="shared" si="5"/>
        <v>0</v>
      </c>
      <c r="H26" s="21">
        <f t="shared" si="5"/>
        <v>0</v>
      </c>
      <c r="I26" s="21">
        <f t="shared" si="5"/>
        <v>0</v>
      </c>
      <c r="J26" s="21">
        <f t="shared" si="5"/>
        <v>0</v>
      </c>
      <c r="K26" s="21">
        <f t="shared" si="5"/>
        <v>0</v>
      </c>
      <c r="L26" s="21">
        <f t="shared" si="5"/>
        <v>0</v>
      </c>
      <c r="M26" s="21">
        <f t="shared" si="5"/>
        <v>0</v>
      </c>
      <c r="N26" s="21">
        <f t="shared" si="5"/>
        <v>0</v>
      </c>
      <c r="O26" s="21">
        <f t="shared" si="5"/>
        <v>0</v>
      </c>
    </row>
  </sheetData>
  <mergeCells count="4">
    <mergeCell ref="Q5:Q24"/>
    <mergeCell ref="D4:O4"/>
    <mergeCell ref="A2:K2"/>
    <mergeCell ref="A4:B5"/>
  </mergeCells>
  <phoneticPr fontId="0" type="noConversion"/>
  <conditionalFormatting sqref="C26:O26">
    <cfRule type="cellIs" dxfId="3" priority="1" operator="notEqual">
      <formula>0</formula>
    </cfRule>
    <cfRule type="cellIs" dxfId="2" priority="2" operator="equal">
      <formula>0</formula>
    </cfRule>
  </conditionalFormatting>
  <printOptions horizontalCentered="1"/>
  <pageMargins left="0.39370078740157483" right="0.39370078740157483" top="0.78740157480314965" bottom="0.78740157480314965" header="0.43307086614173229" footer="0.51181102362204722"/>
  <pageSetup paperSize="9" scale="43" orientation="landscape" r:id="rId1"/>
  <headerFooter alignWithMargins="0">
    <oddFooter>&amp;Lwww.business-wissen.de&amp;R&amp;Z&amp;F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8">
    <pageSetUpPr fitToPage="1"/>
  </sheetPr>
  <dimension ref="A1:S39"/>
  <sheetViews>
    <sheetView showGridLines="0" zoomScale="70" zoomScaleNormal="70" zoomScaleSheetLayoutView="100" workbookViewId="0">
      <selection activeCell="A2" sqref="A2:K2"/>
    </sheetView>
  </sheetViews>
  <sheetFormatPr baseColWidth="10" defaultColWidth="11.42578125" defaultRowHeight="18" x14ac:dyDescent="0.2"/>
  <cols>
    <col min="1" max="1" width="8" style="9" customWidth="1"/>
    <col min="2" max="2" width="89" style="6" customWidth="1"/>
    <col min="3" max="3" width="20.7109375" style="6" customWidth="1"/>
    <col min="4" max="15" width="16.7109375" style="6" customWidth="1"/>
    <col min="16" max="16" width="5.7109375" style="6" customWidth="1"/>
    <col min="17" max="17" width="185.42578125" style="10" customWidth="1"/>
    <col min="18" max="18" width="11.42578125" style="6"/>
    <col min="19" max="19" width="0" style="6" hidden="1" customWidth="1"/>
    <col min="20" max="16384" width="11.42578125" style="6"/>
  </cols>
  <sheetData>
    <row r="1" spans="1:19" ht="47.25" customHeight="1" x14ac:dyDescent="0.2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Q1" s="2"/>
    </row>
    <row r="2" spans="1:19" ht="36.75" customHeight="1" x14ac:dyDescent="0.2">
      <c r="A2" s="176" t="s">
        <v>84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28"/>
      <c r="M2" s="28"/>
      <c r="N2" s="28"/>
      <c r="O2" s="28"/>
      <c r="P2" s="28"/>
      <c r="Q2" s="27"/>
    </row>
    <row r="3" spans="1:19" s="3" customFormat="1" ht="27.75" customHeight="1" thickBot="1" x14ac:dyDescent="0.25">
      <c r="A3" s="5"/>
      <c r="Q3" s="4"/>
    </row>
    <row r="4" spans="1:19" ht="45" customHeight="1" thickBot="1" x14ac:dyDescent="0.25">
      <c r="A4" s="185" t="s">
        <v>94</v>
      </c>
      <c r="B4" s="186"/>
      <c r="C4" s="148" t="s">
        <v>89</v>
      </c>
      <c r="D4" s="173" t="s">
        <v>90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5"/>
      <c r="P4" s="22"/>
      <c r="Q4" s="26" t="s">
        <v>28</v>
      </c>
    </row>
    <row r="5" spans="1:19" ht="36.75" customHeight="1" x14ac:dyDescent="0.2">
      <c r="A5" s="187"/>
      <c r="B5" s="188"/>
      <c r="C5" s="149">
        <f>GuV!D5</f>
        <v>2021</v>
      </c>
      <c r="D5" s="139" t="str">
        <f>GuV!E5</f>
        <v>Januar</v>
      </c>
      <c r="E5" s="33" t="str">
        <f>GuV!F5</f>
        <v>Februar</v>
      </c>
      <c r="F5" s="33" t="str">
        <f>GuV!G5</f>
        <v>März</v>
      </c>
      <c r="G5" s="33" t="str">
        <f>GuV!H5</f>
        <v>April</v>
      </c>
      <c r="H5" s="33" t="str">
        <f>GuV!I5</f>
        <v>Mai</v>
      </c>
      <c r="I5" s="33" t="str">
        <f>GuV!J5</f>
        <v>Juni</v>
      </c>
      <c r="J5" s="33" t="str">
        <f>GuV!K5</f>
        <v>Juli</v>
      </c>
      <c r="K5" s="33" t="str">
        <f>GuV!L5</f>
        <v>August</v>
      </c>
      <c r="L5" s="33" t="str">
        <f>GuV!M5</f>
        <v>September</v>
      </c>
      <c r="M5" s="33" t="str">
        <f>GuV!N5</f>
        <v>Oktober</v>
      </c>
      <c r="N5" s="33" t="str">
        <f>GuV!O5</f>
        <v>November</v>
      </c>
      <c r="O5" s="58" t="str">
        <f>GuV!P5</f>
        <v>Dezember</v>
      </c>
      <c r="P5" s="22"/>
      <c r="Q5" s="170" t="s">
        <v>61</v>
      </c>
    </row>
    <row r="6" spans="1:19" ht="36.75" customHeight="1" x14ac:dyDescent="0.2">
      <c r="A6" s="32" t="s">
        <v>26</v>
      </c>
      <c r="B6" s="132" t="s">
        <v>27</v>
      </c>
      <c r="C6" s="149" t="str">
        <f>GuV!D6</f>
        <v>TEUR</v>
      </c>
      <c r="D6" s="51" t="str">
        <f t="shared" ref="D6:O6" si="0">C6</f>
        <v>TEUR</v>
      </c>
      <c r="E6" s="34" t="str">
        <f t="shared" si="0"/>
        <v>TEUR</v>
      </c>
      <c r="F6" s="34" t="str">
        <f t="shared" si="0"/>
        <v>TEUR</v>
      </c>
      <c r="G6" s="34" t="str">
        <f t="shared" si="0"/>
        <v>TEUR</v>
      </c>
      <c r="H6" s="34" t="str">
        <f t="shared" si="0"/>
        <v>TEUR</v>
      </c>
      <c r="I6" s="34" t="str">
        <f t="shared" si="0"/>
        <v>TEUR</v>
      </c>
      <c r="J6" s="34" t="str">
        <f t="shared" si="0"/>
        <v>TEUR</v>
      </c>
      <c r="K6" s="34" t="str">
        <f t="shared" si="0"/>
        <v>TEUR</v>
      </c>
      <c r="L6" s="34" t="str">
        <f t="shared" si="0"/>
        <v>TEUR</v>
      </c>
      <c r="M6" s="34" t="str">
        <f t="shared" si="0"/>
        <v>TEUR</v>
      </c>
      <c r="N6" s="34" t="str">
        <f t="shared" si="0"/>
        <v>TEUR</v>
      </c>
      <c r="O6" s="35" t="str">
        <f t="shared" si="0"/>
        <v>TEUR</v>
      </c>
      <c r="P6" s="22"/>
      <c r="Q6" s="171"/>
    </row>
    <row r="7" spans="1:19" s="24" customFormat="1" ht="36.75" customHeight="1" x14ac:dyDescent="0.2">
      <c r="A7" s="106">
        <v>1</v>
      </c>
      <c r="B7" s="125" t="s">
        <v>24</v>
      </c>
      <c r="C7" s="150">
        <f>GuV!D21</f>
        <v>32915</v>
      </c>
      <c r="D7" s="140">
        <f>GuV!E21</f>
        <v>3815</v>
      </c>
      <c r="E7" s="107">
        <f>GuV!F21</f>
        <v>3990</v>
      </c>
      <c r="F7" s="107">
        <f>GuV!G21</f>
        <v>4235</v>
      </c>
      <c r="G7" s="107">
        <f>GuV!H21</f>
        <v>4235</v>
      </c>
      <c r="H7" s="107">
        <f>GuV!I21</f>
        <v>4235</v>
      </c>
      <c r="I7" s="107">
        <f>GuV!J21</f>
        <v>4035</v>
      </c>
      <c r="J7" s="107">
        <f>GuV!K21</f>
        <v>4135</v>
      </c>
      <c r="K7" s="107">
        <f>GuV!L21</f>
        <v>4235</v>
      </c>
      <c r="L7" s="107">
        <f>GuV!M21</f>
        <v>0</v>
      </c>
      <c r="M7" s="107">
        <f>GuV!N21</f>
        <v>0</v>
      </c>
      <c r="N7" s="107">
        <f>GuV!O21</f>
        <v>0</v>
      </c>
      <c r="O7" s="108">
        <f>GuV!P21</f>
        <v>0</v>
      </c>
      <c r="P7" s="23"/>
      <c r="Q7" s="171"/>
      <c r="S7" s="24" t="str">
        <f t="shared" ref="S7:S38" si="1">PROPER(B7)</f>
        <v>Jahresüberschuss</v>
      </c>
    </row>
    <row r="8" spans="1:19" ht="36.75" customHeight="1" x14ac:dyDescent="0.2">
      <c r="A8" s="36">
        <f>A7+1</f>
        <v>2</v>
      </c>
      <c r="B8" s="133" t="s">
        <v>48</v>
      </c>
      <c r="C8" s="151">
        <f>GuV!D13*-1</f>
        <v>8000</v>
      </c>
      <c r="D8" s="141">
        <f>GuV!E13*-1</f>
        <v>1000</v>
      </c>
      <c r="E8" s="110">
        <f>GuV!F13*-1</f>
        <v>1000</v>
      </c>
      <c r="F8" s="110">
        <f>GuV!G13*-1</f>
        <v>1000</v>
      </c>
      <c r="G8" s="110">
        <f>GuV!H13*-1</f>
        <v>1000</v>
      </c>
      <c r="H8" s="110">
        <f>GuV!I13*-1</f>
        <v>1000</v>
      </c>
      <c r="I8" s="110">
        <f>GuV!J13*-1</f>
        <v>1000</v>
      </c>
      <c r="J8" s="110">
        <f>GuV!K13*-1</f>
        <v>1000</v>
      </c>
      <c r="K8" s="110">
        <f>GuV!L13*-1</f>
        <v>1000</v>
      </c>
      <c r="L8" s="110">
        <f>GuV!M13*-1</f>
        <v>0</v>
      </c>
      <c r="M8" s="110">
        <f>GuV!N13*-1</f>
        <v>0</v>
      </c>
      <c r="N8" s="110">
        <f>GuV!O13*-1</f>
        <v>0</v>
      </c>
      <c r="O8" s="111">
        <f>GuV!P13*-1</f>
        <v>0</v>
      </c>
      <c r="P8" s="22"/>
      <c r="Q8" s="171"/>
      <c r="S8" s="24" t="str">
        <f t="shared" si="1"/>
        <v>Abschreibungen Auf Sachanlagen</v>
      </c>
    </row>
    <row r="9" spans="1:19" ht="36.75" customHeight="1" x14ac:dyDescent="0.2">
      <c r="A9" s="36">
        <f t="shared" ref="A9:A30" si="2">A8+1</f>
        <v>3</v>
      </c>
      <c r="B9" s="133" t="s">
        <v>49</v>
      </c>
      <c r="C9" s="151">
        <f>GuV!D16*-1</f>
        <v>300</v>
      </c>
      <c r="D9" s="141">
        <f>GuV!E16*-1</f>
        <v>0</v>
      </c>
      <c r="E9" s="110">
        <f>GuV!F16*-1</f>
        <v>0</v>
      </c>
      <c r="F9" s="110">
        <f>GuV!G16*-1</f>
        <v>0</v>
      </c>
      <c r="G9" s="110">
        <f>GuV!H16*-1</f>
        <v>0</v>
      </c>
      <c r="H9" s="110">
        <f>GuV!I16*-1</f>
        <v>0</v>
      </c>
      <c r="I9" s="110">
        <f>GuV!J16*-1</f>
        <v>200</v>
      </c>
      <c r="J9" s="110">
        <f>GuV!K16*-1</f>
        <v>100</v>
      </c>
      <c r="K9" s="110">
        <f>GuV!L16*-1</f>
        <v>0</v>
      </c>
      <c r="L9" s="110">
        <f>GuV!M16*-1</f>
        <v>0</v>
      </c>
      <c r="M9" s="110">
        <f>GuV!N16*-1</f>
        <v>0</v>
      </c>
      <c r="N9" s="110">
        <f>GuV!O16*-1</f>
        <v>0</v>
      </c>
      <c r="O9" s="111">
        <f>GuV!P16*-1</f>
        <v>0</v>
      </c>
      <c r="P9" s="22"/>
      <c r="Q9" s="171"/>
      <c r="S9" s="24" t="str">
        <f t="shared" si="1"/>
        <v>Abschreibungen Auf Finanzanlagen</v>
      </c>
    </row>
    <row r="10" spans="1:19" ht="36.75" customHeight="1" x14ac:dyDescent="0.2">
      <c r="A10" s="36">
        <f t="shared" si="2"/>
        <v>4</v>
      </c>
      <c r="B10" s="133" t="s">
        <v>50</v>
      </c>
      <c r="C10" s="151">
        <f ca="1">Bilanz!D21-Bilanz!C21</f>
        <v>-1100</v>
      </c>
      <c r="D10" s="141">
        <f>Bewegungsbilanz!D20</f>
        <v>400</v>
      </c>
      <c r="E10" s="110">
        <f>Bewegungsbilanz!E20</f>
        <v>600</v>
      </c>
      <c r="F10" s="110">
        <f>Bewegungsbilanz!F20</f>
        <v>800</v>
      </c>
      <c r="G10" s="110">
        <f>Bewegungsbilanz!G20</f>
        <v>1950</v>
      </c>
      <c r="H10" s="110">
        <f>Bewegungsbilanz!H20</f>
        <v>2700</v>
      </c>
      <c r="I10" s="110">
        <f>Bewegungsbilanz!I20</f>
        <v>2700</v>
      </c>
      <c r="J10" s="110">
        <f>Bewegungsbilanz!J20</f>
        <v>2700</v>
      </c>
      <c r="K10" s="110">
        <f>Bewegungsbilanz!K20</f>
        <v>-100</v>
      </c>
      <c r="L10" s="110">
        <f>Bewegungsbilanz!L20</f>
        <v>-1100</v>
      </c>
      <c r="M10" s="110" t="str">
        <f>Bewegungsbilanz!M20</f>
        <v/>
      </c>
      <c r="N10" s="110" t="str">
        <f>Bewegungsbilanz!N20</f>
        <v/>
      </c>
      <c r="O10" s="111" t="str">
        <f>Bewegungsbilanz!O20</f>
        <v/>
      </c>
      <c r="P10" s="22"/>
      <c r="Q10" s="171"/>
      <c r="S10" s="24" t="str">
        <f t="shared" si="1"/>
        <v>Zuführung/Auflösung Langfristiger Rückstellungen</v>
      </c>
    </row>
    <row r="11" spans="1:19" ht="36.75" customHeight="1" x14ac:dyDescent="0.2">
      <c r="A11" s="36">
        <f t="shared" si="2"/>
        <v>5</v>
      </c>
      <c r="B11" s="131" t="s">
        <v>41</v>
      </c>
      <c r="C11" s="152"/>
      <c r="D11" s="14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3"/>
      <c r="P11" s="22"/>
      <c r="Q11" s="171"/>
      <c r="S11" s="24" t="str">
        <f t="shared" si="1"/>
        <v>Sonstige Anpassungen</v>
      </c>
    </row>
    <row r="12" spans="1:19" ht="36.75" customHeight="1" x14ac:dyDescent="0.2">
      <c r="A12" s="32">
        <f t="shared" si="2"/>
        <v>6</v>
      </c>
      <c r="B12" s="134" t="s">
        <v>42</v>
      </c>
      <c r="C12" s="153">
        <f ca="1">SUM(C7:C11)</f>
        <v>40115</v>
      </c>
      <c r="D12" s="143">
        <f>SUM(D7:D11)</f>
        <v>5215</v>
      </c>
      <c r="E12" s="114">
        <f t="shared" ref="E12:O12" si="3">SUM(E7:E11)</f>
        <v>5590</v>
      </c>
      <c r="F12" s="114">
        <f t="shared" si="3"/>
        <v>6035</v>
      </c>
      <c r="G12" s="114">
        <f t="shared" si="3"/>
        <v>7185</v>
      </c>
      <c r="H12" s="114">
        <f t="shared" si="3"/>
        <v>7935</v>
      </c>
      <c r="I12" s="114">
        <f t="shared" si="3"/>
        <v>7935</v>
      </c>
      <c r="J12" s="114">
        <f t="shared" si="3"/>
        <v>7935</v>
      </c>
      <c r="K12" s="114">
        <f t="shared" si="3"/>
        <v>5135</v>
      </c>
      <c r="L12" s="114">
        <f t="shared" si="3"/>
        <v>-1100</v>
      </c>
      <c r="M12" s="114">
        <f t="shared" si="3"/>
        <v>0</v>
      </c>
      <c r="N12" s="114">
        <f t="shared" si="3"/>
        <v>0</v>
      </c>
      <c r="O12" s="115">
        <f t="shared" si="3"/>
        <v>0</v>
      </c>
      <c r="P12" s="22"/>
      <c r="Q12" s="171"/>
      <c r="S12" s="24" t="str">
        <f t="shared" si="1"/>
        <v>Cash-Flow</v>
      </c>
    </row>
    <row r="13" spans="1:19" ht="36.75" customHeight="1" x14ac:dyDescent="0.2">
      <c r="A13" s="36">
        <f t="shared" si="2"/>
        <v>7</v>
      </c>
      <c r="B13" s="133" t="s">
        <v>51</v>
      </c>
      <c r="C13" s="151">
        <f ca="1">-(Bilanz!D11-Bilanz!C11)</f>
        <v>-1000</v>
      </c>
      <c r="D13" s="141">
        <f>IFERROR(-Bewegungsbilanz!D11,"")</f>
        <v>-100</v>
      </c>
      <c r="E13" s="110">
        <f>IFERROR(-Bewegungsbilanz!E11,"")</f>
        <v>0</v>
      </c>
      <c r="F13" s="110">
        <f>IFERROR(-Bewegungsbilanz!F11,"")</f>
        <v>0</v>
      </c>
      <c r="G13" s="110">
        <f>IFERROR(-Bewegungsbilanz!G11,"")</f>
        <v>-2300</v>
      </c>
      <c r="H13" s="110">
        <f>IFERROR(-Bewegungsbilanz!H11,"")</f>
        <v>0</v>
      </c>
      <c r="I13" s="110">
        <f>IFERROR(-Bewegungsbilanz!I11,"")</f>
        <v>0</v>
      </c>
      <c r="J13" s="110">
        <f>IFERROR(-Bewegungsbilanz!J11,"")</f>
        <v>0</v>
      </c>
      <c r="K13" s="110">
        <f>IFERROR(-Bewegungsbilanz!K11,"")</f>
        <v>0</v>
      </c>
      <c r="L13" s="110">
        <f>IFERROR(-Bewegungsbilanz!L11,"")</f>
        <v>-1000</v>
      </c>
      <c r="M13" s="110" t="str">
        <f>IFERROR(-Bewegungsbilanz!M11,"")</f>
        <v/>
      </c>
      <c r="N13" s="110" t="str">
        <f>IFERROR(-Bewegungsbilanz!N11,"")</f>
        <v/>
      </c>
      <c r="O13" s="111" t="str">
        <f>IFERROR(-Bewegungsbilanz!O11,"")</f>
        <v/>
      </c>
      <c r="P13" s="22"/>
      <c r="Q13" s="171"/>
      <c r="S13" s="24" t="str">
        <f t="shared" si="1"/>
        <v>Veränderungen Der Vorräte</v>
      </c>
    </row>
    <row r="14" spans="1:19" ht="36.75" customHeight="1" x14ac:dyDescent="0.2">
      <c r="A14" s="36">
        <f t="shared" si="2"/>
        <v>8</v>
      </c>
      <c r="B14" s="133" t="s">
        <v>52</v>
      </c>
      <c r="C14" s="151">
        <f ca="1">-(Bilanz!D12-Bilanz!C12)</f>
        <v>0</v>
      </c>
      <c r="D14" s="141">
        <f>IFERROR(-Bewegungsbilanz!D12,"")</f>
        <v>0</v>
      </c>
      <c r="E14" s="110">
        <f>IFERROR(-Bewegungsbilanz!E12,"")</f>
        <v>-200</v>
      </c>
      <c r="F14" s="110">
        <f>IFERROR(-Bewegungsbilanz!F12,"")</f>
        <v>0</v>
      </c>
      <c r="G14" s="110">
        <f>IFERROR(-Bewegungsbilanz!G12,"")</f>
        <v>0</v>
      </c>
      <c r="H14" s="110">
        <f>IFERROR(-Bewegungsbilanz!H12,"")</f>
        <v>0</v>
      </c>
      <c r="I14" s="110">
        <f>IFERROR(-Bewegungsbilanz!I12,"")</f>
        <v>0</v>
      </c>
      <c r="J14" s="110">
        <f>IFERROR(-Bewegungsbilanz!J12,"")</f>
        <v>0</v>
      </c>
      <c r="K14" s="110">
        <f>IFERROR(-Bewegungsbilanz!K12,"")</f>
        <v>0</v>
      </c>
      <c r="L14" s="110">
        <f>IFERROR(-Bewegungsbilanz!L12,"")</f>
        <v>0</v>
      </c>
      <c r="M14" s="110" t="str">
        <f>IFERROR(-Bewegungsbilanz!M12,"")</f>
        <v/>
      </c>
      <c r="N14" s="110" t="str">
        <f>IFERROR(-Bewegungsbilanz!N12,"")</f>
        <v/>
      </c>
      <c r="O14" s="111" t="str">
        <f>IFERROR(-Bewegungsbilanz!O12,"")</f>
        <v/>
      </c>
      <c r="P14" s="22"/>
      <c r="Q14" s="171"/>
      <c r="S14" s="24" t="str">
        <f t="shared" si="1"/>
        <v>Veränderung Der Forderung Aus Lieferungen Und Leistungen</v>
      </c>
    </row>
    <row r="15" spans="1:19" ht="36.75" customHeight="1" x14ac:dyDescent="0.2">
      <c r="A15" s="36">
        <f t="shared" si="2"/>
        <v>9</v>
      </c>
      <c r="B15" s="133" t="s">
        <v>55</v>
      </c>
      <c r="C15" s="151">
        <f ca="1">-(Bilanz!D13-Bilanz!C13)</f>
        <v>200</v>
      </c>
      <c r="D15" s="141">
        <f>IFERROR(-Bewegungsbilanz!D13,"")</f>
        <v>200</v>
      </c>
      <c r="E15" s="110">
        <f>IFERROR(-Bewegungsbilanz!E13,"")</f>
        <v>0</v>
      </c>
      <c r="F15" s="110">
        <f>IFERROR(-Bewegungsbilanz!F13,"")</f>
        <v>0</v>
      </c>
      <c r="G15" s="110">
        <f>IFERROR(-Bewegungsbilanz!G13,"")</f>
        <v>200</v>
      </c>
      <c r="H15" s="110">
        <f>IFERROR(-Bewegungsbilanz!H13,"")</f>
        <v>200</v>
      </c>
      <c r="I15" s="110">
        <f>IFERROR(-Bewegungsbilanz!I13,"")</f>
        <v>200</v>
      </c>
      <c r="J15" s="110">
        <f>IFERROR(-Bewegungsbilanz!J13,"")</f>
        <v>200</v>
      </c>
      <c r="K15" s="110">
        <f>IFERROR(-Bewegungsbilanz!K13,"")</f>
        <v>200</v>
      </c>
      <c r="L15" s="110">
        <f>IFERROR(-Bewegungsbilanz!L13,"")</f>
        <v>200</v>
      </c>
      <c r="M15" s="110" t="str">
        <f>IFERROR(-Bewegungsbilanz!M13,"")</f>
        <v/>
      </c>
      <c r="N15" s="110" t="str">
        <f>IFERROR(-Bewegungsbilanz!N13,"")</f>
        <v/>
      </c>
      <c r="O15" s="111" t="str">
        <f>IFERROR(-Bewegungsbilanz!O13,"")</f>
        <v/>
      </c>
      <c r="P15" s="22"/>
      <c r="Q15" s="171"/>
      <c r="S15" s="24" t="str">
        <f t="shared" si="1"/>
        <v>Veränderung Der Sonstigen Vermögensgegenstände</v>
      </c>
    </row>
    <row r="16" spans="1:19" ht="36.75" customHeight="1" x14ac:dyDescent="0.2">
      <c r="A16" s="36">
        <f t="shared" si="2"/>
        <v>10</v>
      </c>
      <c r="B16" s="133" t="s">
        <v>85</v>
      </c>
      <c r="C16" s="151">
        <f ca="1">Bilanz!D22-Bilanz!C22</f>
        <v>3300</v>
      </c>
      <c r="D16" s="141">
        <f>Bewegungsbilanz!D21</f>
        <v>100</v>
      </c>
      <c r="E16" s="110">
        <f>Bewegungsbilanz!E21</f>
        <v>0</v>
      </c>
      <c r="F16" s="110">
        <f>Bewegungsbilanz!F21</f>
        <v>0</v>
      </c>
      <c r="G16" s="110">
        <f>Bewegungsbilanz!G21</f>
        <v>0</v>
      </c>
      <c r="H16" s="110">
        <f>Bewegungsbilanz!H21</f>
        <v>0</v>
      </c>
      <c r="I16" s="110">
        <f>Bewegungsbilanz!I21</f>
        <v>0</v>
      </c>
      <c r="J16" s="110">
        <f>Bewegungsbilanz!J21</f>
        <v>500</v>
      </c>
      <c r="K16" s="110">
        <f>Bewegungsbilanz!K21</f>
        <v>3300</v>
      </c>
      <c r="L16" s="110">
        <f>Bewegungsbilanz!L21</f>
        <v>3300</v>
      </c>
      <c r="M16" s="110" t="str">
        <f>Bewegungsbilanz!M21</f>
        <v/>
      </c>
      <c r="N16" s="110" t="str">
        <f>Bewegungsbilanz!N21</f>
        <v/>
      </c>
      <c r="O16" s="111" t="str">
        <f>Bewegungsbilanz!O21</f>
        <v/>
      </c>
      <c r="P16" s="22"/>
      <c r="Q16" s="171"/>
      <c r="S16" s="24" t="str">
        <f t="shared" si="1"/>
        <v>Veränderung Der Verbindlichkeiten Aus Lieferungen Und Leistungen</v>
      </c>
    </row>
    <row r="17" spans="1:19" ht="36.75" customHeight="1" x14ac:dyDescent="0.2">
      <c r="A17" s="36">
        <f t="shared" si="2"/>
        <v>11</v>
      </c>
      <c r="B17" s="133" t="s">
        <v>53</v>
      </c>
      <c r="C17" s="151">
        <f ca="1">Bilanz!D20-Bilanz!$C20</f>
        <v>-1100</v>
      </c>
      <c r="D17" s="141">
        <f>Bewegungsbilanz!D19</f>
        <v>2000</v>
      </c>
      <c r="E17" s="110">
        <f>Bewegungsbilanz!E19</f>
        <v>2500</v>
      </c>
      <c r="F17" s="110">
        <f>Bewegungsbilanz!F19</f>
        <v>2400</v>
      </c>
      <c r="G17" s="110">
        <f>Bewegungsbilanz!G19</f>
        <v>4050</v>
      </c>
      <c r="H17" s="110">
        <f>Bewegungsbilanz!H19</f>
        <v>1000</v>
      </c>
      <c r="I17" s="110">
        <f>Bewegungsbilanz!I19</f>
        <v>1000</v>
      </c>
      <c r="J17" s="110">
        <f>Bewegungsbilanz!J19</f>
        <v>500</v>
      </c>
      <c r="K17" s="110">
        <f>Bewegungsbilanz!K19</f>
        <v>500</v>
      </c>
      <c r="L17" s="110">
        <f>Bewegungsbilanz!L19</f>
        <v>-1100</v>
      </c>
      <c r="M17" s="110" t="str">
        <f>Bewegungsbilanz!M19</f>
        <v/>
      </c>
      <c r="N17" s="110" t="str">
        <f>Bewegungsbilanz!N19</f>
        <v/>
      </c>
      <c r="O17" s="111" t="str">
        <f>Bewegungsbilanz!O19</f>
        <v/>
      </c>
      <c r="P17" s="22"/>
      <c r="Q17" s="171"/>
      <c r="S17" s="24" t="str">
        <f t="shared" si="1"/>
        <v>Veränderung Der Kurzfristigen Rückstellungen</v>
      </c>
    </row>
    <row r="18" spans="1:19" ht="36.75" customHeight="1" x14ac:dyDescent="0.2">
      <c r="A18" s="36">
        <f t="shared" si="2"/>
        <v>12</v>
      </c>
      <c r="B18" s="133" t="s">
        <v>54</v>
      </c>
      <c r="C18" s="151">
        <f ca="1">Bilanz!D23-Bilanz!$C23</f>
        <v>-300</v>
      </c>
      <c r="D18" s="141">
        <f>Bewegungsbilanz!D22</f>
        <v>-200</v>
      </c>
      <c r="E18" s="110">
        <f>Bewegungsbilanz!E22</f>
        <v>-100</v>
      </c>
      <c r="F18" s="110">
        <f>Bewegungsbilanz!F22</f>
        <v>-400</v>
      </c>
      <c r="G18" s="110">
        <f>Bewegungsbilanz!G22</f>
        <v>-300</v>
      </c>
      <c r="H18" s="110">
        <f>Bewegungsbilanz!H22</f>
        <v>-300</v>
      </c>
      <c r="I18" s="110">
        <f>Bewegungsbilanz!I22</f>
        <v>-300</v>
      </c>
      <c r="J18" s="110">
        <f>Bewegungsbilanz!J22</f>
        <v>-300</v>
      </c>
      <c r="K18" s="110">
        <f>Bewegungsbilanz!K22</f>
        <v>-300</v>
      </c>
      <c r="L18" s="110">
        <f>Bewegungsbilanz!L22</f>
        <v>-300</v>
      </c>
      <c r="M18" s="110" t="str">
        <f>Bewegungsbilanz!M22</f>
        <v/>
      </c>
      <c r="N18" s="110" t="str">
        <f>Bewegungsbilanz!N22</f>
        <v/>
      </c>
      <c r="O18" s="111" t="str">
        <f>Bewegungsbilanz!O22</f>
        <v/>
      </c>
      <c r="P18" s="22"/>
      <c r="Q18" s="171"/>
      <c r="S18" s="24" t="str">
        <f t="shared" si="1"/>
        <v>Veränderung Der Sonstigen Verbindlichkeiten</v>
      </c>
    </row>
    <row r="19" spans="1:19" ht="36.75" customHeight="1" x14ac:dyDescent="0.2">
      <c r="A19" s="36">
        <f t="shared" si="2"/>
        <v>13</v>
      </c>
      <c r="B19" s="131" t="s">
        <v>41</v>
      </c>
      <c r="C19" s="152"/>
      <c r="D19" s="14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3"/>
      <c r="P19" s="22"/>
      <c r="Q19" s="171"/>
      <c r="S19" s="24" t="str">
        <f t="shared" si="1"/>
        <v>Sonstige Anpassungen</v>
      </c>
    </row>
    <row r="20" spans="1:19" ht="36.75" customHeight="1" x14ac:dyDescent="0.2">
      <c r="A20" s="32">
        <f t="shared" si="2"/>
        <v>14</v>
      </c>
      <c r="B20" s="135" t="s">
        <v>64</v>
      </c>
      <c r="C20" s="153">
        <f ca="1">SUM(C12:C19)</f>
        <v>41215</v>
      </c>
      <c r="D20" s="143">
        <f>SUM(D12:D19)</f>
        <v>7215</v>
      </c>
      <c r="E20" s="114">
        <f t="shared" ref="E20:O20" si="4">SUM(E12:E19)</f>
        <v>7790</v>
      </c>
      <c r="F20" s="114">
        <f t="shared" si="4"/>
        <v>8035</v>
      </c>
      <c r="G20" s="114">
        <f t="shared" si="4"/>
        <v>8835</v>
      </c>
      <c r="H20" s="114">
        <f t="shared" si="4"/>
        <v>8835</v>
      </c>
      <c r="I20" s="114">
        <f t="shared" si="4"/>
        <v>8835</v>
      </c>
      <c r="J20" s="114">
        <f t="shared" si="4"/>
        <v>8835</v>
      </c>
      <c r="K20" s="114">
        <f t="shared" si="4"/>
        <v>8835</v>
      </c>
      <c r="L20" s="114">
        <f t="shared" si="4"/>
        <v>0</v>
      </c>
      <c r="M20" s="114">
        <f t="shared" si="4"/>
        <v>0</v>
      </c>
      <c r="N20" s="114">
        <f t="shared" si="4"/>
        <v>0</v>
      </c>
      <c r="O20" s="115">
        <f t="shared" si="4"/>
        <v>0</v>
      </c>
      <c r="P20" s="22"/>
      <c r="Q20" s="171"/>
      <c r="S20" s="24" t="str">
        <f t="shared" si="1"/>
        <v>Mittelzufluss (+) / Mittelabfluss (-) Aus Operativer Geschäftstätigkeit</v>
      </c>
    </row>
    <row r="21" spans="1:19" ht="36.75" customHeight="1" x14ac:dyDescent="0.2">
      <c r="A21" s="36">
        <f t="shared" si="2"/>
        <v>15</v>
      </c>
      <c r="B21" s="133" t="s">
        <v>56</v>
      </c>
      <c r="C21" s="151">
        <f ca="1">IFERROR(-((Bilanz!D8-Bilanz!$C8)-GuV!D13),"")</f>
        <v>-8000</v>
      </c>
      <c r="D21" s="141">
        <f>IFERROR(-(Bewegungsbilanz!D8-GuV!E13),"")</f>
        <v>-3000</v>
      </c>
      <c r="E21" s="110">
        <f>IFERROR(-(Bewegungsbilanz!E8-GuV!F13),"")</f>
        <v>-3000</v>
      </c>
      <c r="F21" s="110">
        <f>IFERROR(-(Bewegungsbilanz!F8-GuV!G13),"")</f>
        <v>-3000</v>
      </c>
      <c r="G21" s="110">
        <f>IFERROR(-(Bewegungsbilanz!G8-GuV!H13),"")</f>
        <v>-3000</v>
      </c>
      <c r="H21" s="110">
        <f>IFERROR(-(Bewegungsbilanz!H8-GuV!I13),"")</f>
        <v>-3000</v>
      </c>
      <c r="I21" s="110">
        <f>IFERROR(-(Bewegungsbilanz!I8-GuV!J13),"")</f>
        <v>-3000</v>
      </c>
      <c r="J21" s="110">
        <f>IFERROR(-(Bewegungsbilanz!J8-GuV!K13),"")</f>
        <v>-3000</v>
      </c>
      <c r="K21" s="110">
        <f>IFERROR(-(Bewegungsbilanz!K8-GuV!L13),"")</f>
        <v>-3000</v>
      </c>
      <c r="L21" s="110">
        <f>IFERROR(-(Bewegungsbilanz!L8-GuV!M13),"")</f>
        <v>0</v>
      </c>
      <c r="M21" s="110" t="str">
        <f>IFERROR(-(Bewegungsbilanz!M8-GuV!N13),"")</f>
        <v/>
      </c>
      <c r="N21" s="110" t="str">
        <f>IFERROR(-(Bewegungsbilanz!N8-GuV!O13),"")</f>
        <v/>
      </c>
      <c r="O21" s="111" t="str">
        <f>IFERROR(-(Bewegungsbilanz!O8-GuV!P13),"")</f>
        <v/>
      </c>
      <c r="P21" s="22"/>
      <c r="Q21" s="171"/>
      <c r="S21" s="24" t="str">
        <f t="shared" si="1"/>
        <v>Investitionen In Sachanlagen</v>
      </c>
    </row>
    <row r="22" spans="1:19" ht="36.75" customHeight="1" x14ac:dyDescent="0.2">
      <c r="A22" s="36">
        <f t="shared" si="2"/>
        <v>16</v>
      </c>
      <c r="B22" s="133" t="s">
        <v>57</v>
      </c>
      <c r="C22" s="151">
        <f ca="1">IFERROR(-((Bilanz!D9-Bilanz!C9)-GuV!D16),"")</f>
        <v>-1800</v>
      </c>
      <c r="D22" s="141">
        <f>IFERROR(-(Bewegungsbilanz!D9-GuV!E16),"")</f>
        <v>0</v>
      </c>
      <c r="E22" s="110">
        <f>IFERROR(-(Bewegungsbilanz!E9-GuV!F16),"")</f>
        <v>0</v>
      </c>
      <c r="F22" s="110">
        <f>IFERROR(-(Bewegungsbilanz!F9-GuV!G16),"")</f>
        <v>0</v>
      </c>
      <c r="G22" s="110">
        <f>IFERROR(-(Bewegungsbilanz!G9-GuV!H16),"")</f>
        <v>-1000</v>
      </c>
      <c r="H22" s="110">
        <f>IFERROR(-(Bewegungsbilanz!H9-GuV!I16),"")</f>
        <v>-1000</v>
      </c>
      <c r="I22" s="110">
        <f>IFERROR(-(Bewegungsbilanz!I9-GuV!J16),"")</f>
        <v>-1200</v>
      </c>
      <c r="J22" s="110">
        <f>IFERROR(-(Bewegungsbilanz!J9-GuV!K16),"")</f>
        <v>-1100</v>
      </c>
      <c r="K22" s="110">
        <f>IFERROR(-(Bewegungsbilanz!K9-GuV!L16),"")</f>
        <v>-1000</v>
      </c>
      <c r="L22" s="110">
        <f>IFERROR(-(Bewegungsbilanz!L9-GuV!M16),"")</f>
        <v>-1500</v>
      </c>
      <c r="M22" s="110" t="str">
        <f>IFERROR(-(Bewegungsbilanz!M9-GuV!N16),"")</f>
        <v/>
      </c>
      <c r="N22" s="110" t="str">
        <f>IFERROR(-(Bewegungsbilanz!N9-GuV!O16),"")</f>
        <v/>
      </c>
      <c r="O22" s="111" t="str">
        <f>IFERROR(-(Bewegungsbilanz!O9-GuV!P16),"")</f>
        <v/>
      </c>
      <c r="P22" s="22"/>
      <c r="Q22" s="171"/>
      <c r="S22" s="24" t="str">
        <f t="shared" si="1"/>
        <v>Investitionen In Finanzanlagen</v>
      </c>
    </row>
    <row r="23" spans="1:19" ht="36.75" customHeight="1" x14ac:dyDescent="0.2">
      <c r="A23" s="36">
        <f t="shared" si="2"/>
        <v>17</v>
      </c>
      <c r="B23" s="131" t="s">
        <v>58</v>
      </c>
      <c r="C23" s="154"/>
      <c r="D23" s="144">
        <v>100</v>
      </c>
      <c r="E23" s="116"/>
      <c r="F23" s="116"/>
      <c r="G23" s="116"/>
      <c r="H23" s="116"/>
      <c r="I23" s="116"/>
      <c r="J23" s="116"/>
      <c r="K23" s="116"/>
      <c r="L23" s="116">
        <v>2000</v>
      </c>
      <c r="M23" s="116"/>
      <c r="N23" s="116"/>
      <c r="O23" s="117"/>
      <c r="P23" s="22"/>
      <c r="Q23" s="171"/>
      <c r="S23" s="24" t="str">
        <f t="shared" si="1"/>
        <v>Abgänge Von Sachanlagen</v>
      </c>
    </row>
    <row r="24" spans="1:19" ht="36.75" customHeight="1" x14ac:dyDescent="0.2">
      <c r="A24" s="36">
        <f t="shared" si="2"/>
        <v>18</v>
      </c>
      <c r="B24" s="131" t="s">
        <v>59</v>
      </c>
      <c r="C24" s="154"/>
      <c r="D24" s="144"/>
      <c r="E24" s="116"/>
      <c r="F24" s="116"/>
      <c r="G24" s="116"/>
      <c r="H24" s="116"/>
      <c r="I24" s="116"/>
      <c r="J24" s="116"/>
      <c r="K24" s="116"/>
      <c r="L24" s="116">
        <v>100</v>
      </c>
      <c r="M24" s="116"/>
      <c r="N24" s="116"/>
      <c r="O24" s="117"/>
      <c r="P24" s="22"/>
      <c r="Q24" s="171"/>
      <c r="S24" s="24" t="str">
        <f t="shared" si="1"/>
        <v>Abgänge Von Finanzanlagen</v>
      </c>
    </row>
    <row r="25" spans="1:19" ht="36.75" customHeight="1" x14ac:dyDescent="0.2">
      <c r="A25" s="36">
        <f t="shared" si="2"/>
        <v>19</v>
      </c>
      <c r="B25" s="131" t="s">
        <v>41</v>
      </c>
      <c r="C25" s="154"/>
      <c r="D25" s="144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7"/>
      <c r="P25" s="22"/>
      <c r="Q25" s="171"/>
      <c r="S25" s="24" t="str">
        <f t="shared" si="1"/>
        <v>Sonstige Anpassungen</v>
      </c>
    </row>
    <row r="26" spans="1:19" ht="36.75" customHeight="1" x14ac:dyDescent="0.2">
      <c r="A26" s="32">
        <f t="shared" si="2"/>
        <v>20</v>
      </c>
      <c r="B26" s="135" t="s">
        <v>65</v>
      </c>
      <c r="C26" s="153">
        <f ca="1">SUM(C21:C25)</f>
        <v>-9800</v>
      </c>
      <c r="D26" s="143">
        <f>SUM(D21:D25)</f>
        <v>-2900</v>
      </c>
      <c r="E26" s="114">
        <f>SUM(E21:E25)</f>
        <v>-3000</v>
      </c>
      <c r="F26" s="114">
        <f>SUM(F21:F25)</f>
        <v>-3000</v>
      </c>
      <c r="G26" s="114">
        <f t="shared" ref="G26:O26" si="5">SUM(G21:G25)</f>
        <v>-4000</v>
      </c>
      <c r="H26" s="114">
        <f t="shared" si="5"/>
        <v>-4000</v>
      </c>
      <c r="I26" s="114">
        <f t="shared" si="5"/>
        <v>-4200</v>
      </c>
      <c r="J26" s="114">
        <f t="shared" si="5"/>
        <v>-4100</v>
      </c>
      <c r="K26" s="114">
        <f t="shared" si="5"/>
        <v>-4000</v>
      </c>
      <c r="L26" s="114">
        <f t="shared" si="5"/>
        <v>600</v>
      </c>
      <c r="M26" s="114">
        <f t="shared" si="5"/>
        <v>0</v>
      </c>
      <c r="N26" s="114">
        <f t="shared" si="5"/>
        <v>0</v>
      </c>
      <c r="O26" s="115">
        <f t="shared" si="5"/>
        <v>0</v>
      </c>
      <c r="P26" s="22"/>
      <c r="Q26" s="171"/>
      <c r="S26" s="24" t="str">
        <f t="shared" si="1"/>
        <v>Mittelzufluss (+) / Mittelabfluss (-) Aus Investitionstätigkeit</v>
      </c>
    </row>
    <row r="27" spans="1:19" ht="36.75" customHeight="1" x14ac:dyDescent="0.2">
      <c r="A27" s="36">
        <f t="shared" si="2"/>
        <v>21</v>
      </c>
      <c r="B27" s="133" t="s">
        <v>43</v>
      </c>
      <c r="C27" s="151">
        <f ca="1">-(-(Bilanz!D18-Bilanz!$C18)+GuV!D21)</f>
        <v>-32915</v>
      </c>
      <c r="D27" s="141">
        <f>IFERROR(-(-Bewegungsbilanz!D18+GuV!E21),"")</f>
        <v>-3815</v>
      </c>
      <c r="E27" s="110">
        <f>IFERROR(-(-Bewegungsbilanz!E18+GuV!F21),"")</f>
        <v>-3990</v>
      </c>
      <c r="F27" s="110">
        <f>IFERROR(-(-Bewegungsbilanz!F18+GuV!G21),"")</f>
        <v>-4235</v>
      </c>
      <c r="G27" s="110">
        <f>IFERROR(-(-Bewegungsbilanz!G18+GuV!H21),"")</f>
        <v>-4235</v>
      </c>
      <c r="H27" s="110">
        <f>IFERROR(-(-Bewegungsbilanz!H18+GuV!I21),"")</f>
        <v>-4235</v>
      </c>
      <c r="I27" s="110">
        <f>IFERROR(-(-Bewegungsbilanz!I18+GuV!J21),"")</f>
        <v>-4035</v>
      </c>
      <c r="J27" s="110">
        <f>IFERROR(-(-Bewegungsbilanz!J18+GuV!K21),"")</f>
        <v>-4135</v>
      </c>
      <c r="K27" s="110">
        <f>IFERROR(-(-Bewegungsbilanz!K18+GuV!L21),"")</f>
        <v>-4235</v>
      </c>
      <c r="L27" s="110">
        <f>IFERROR(-(-Bewegungsbilanz!L18+GuV!M21),"")</f>
        <v>0</v>
      </c>
      <c r="M27" s="110" t="str">
        <f>IFERROR(-(-Bewegungsbilanz!M18+GuV!N21),"")</f>
        <v/>
      </c>
      <c r="N27" s="110" t="str">
        <f>IFERROR(-(-Bewegungsbilanz!N18+GuV!O21),"")</f>
        <v/>
      </c>
      <c r="O27" s="111" t="str">
        <f>IFERROR(-(-Bewegungsbilanz!O18+GuV!P21),"")</f>
        <v/>
      </c>
      <c r="P27" s="22"/>
      <c r="Q27" s="171"/>
      <c r="S27" s="24" t="str">
        <f t="shared" si="1"/>
        <v>Dividenden</v>
      </c>
    </row>
    <row r="28" spans="1:19" ht="36.75" customHeight="1" x14ac:dyDescent="0.2">
      <c r="A28" s="36">
        <f t="shared" si="2"/>
        <v>22</v>
      </c>
      <c r="B28" s="133" t="s">
        <v>92</v>
      </c>
      <c r="C28" s="151">
        <f ca="1">Bilanz!D24-Bilanz!$C24</f>
        <v>-600</v>
      </c>
      <c r="D28" s="141">
        <f>Bewegungsbilanz!D23</f>
        <v>-400</v>
      </c>
      <c r="E28" s="110">
        <f>Bewegungsbilanz!E23</f>
        <v>-600</v>
      </c>
      <c r="F28" s="110">
        <f>Bewegungsbilanz!F23</f>
        <v>-800</v>
      </c>
      <c r="G28" s="110">
        <f>Bewegungsbilanz!G23</f>
        <v>-600</v>
      </c>
      <c r="H28" s="110">
        <f>Bewegungsbilanz!H23</f>
        <v>-600</v>
      </c>
      <c r="I28" s="110">
        <f>Bewegungsbilanz!I23</f>
        <v>-600</v>
      </c>
      <c r="J28" s="110">
        <f>Bewegungsbilanz!J23</f>
        <v>-600</v>
      </c>
      <c r="K28" s="110">
        <f>Bewegungsbilanz!K23</f>
        <v>-600</v>
      </c>
      <c r="L28" s="110">
        <f>Bewegungsbilanz!L23</f>
        <v>-600</v>
      </c>
      <c r="M28" s="110" t="str">
        <f>Bewegungsbilanz!M23</f>
        <v/>
      </c>
      <c r="N28" s="110" t="str">
        <f>Bewegungsbilanz!N23</f>
        <v/>
      </c>
      <c r="O28" s="111" t="str">
        <f>Bewegungsbilanz!O23</f>
        <v/>
      </c>
      <c r="P28" s="22"/>
      <c r="Q28" s="171"/>
      <c r="S28" s="24" t="str">
        <f t="shared" si="1"/>
        <v>Aufnahme (+) /Tilgung (-) Von Anleihen Und Langfristigen Krediten</v>
      </c>
    </row>
    <row r="29" spans="1:19" ht="36.75" customHeight="1" x14ac:dyDescent="0.2">
      <c r="A29" s="36">
        <f t="shared" si="2"/>
        <v>23</v>
      </c>
      <c r="B29" s="131" t="s">
        <v>41</v>
      </c>
      <c r="C29" s="152"/>
      <c r="D29" s="142"/>
      <c r="E29" s="112">
        <v>-300</v>
      </c>
      <c r="F29" s="112"/>
      <c r="G29" s="112"/>
      <c r="H29" s="112"/>
      <c r="I29" s="112"/>
      <c r="J29" s="112"/>
      <c r="K29" s="112"/>
      <c r="L29" s="112"/>
      <c r="M29" s="112"/>
      <c r="N29" s="112"/>
      <c r="O29" s="113"/>
      <c r="P29" s="22"/>
      <c r="Q29" s="171"/>
      <c r="S29" s="24" t="str">
        <f t="shared" si="1"/>
        <v>Sonstige Anpassungen</v>
      </c>
    </row>
    <row r="30" spans="1:19" ht="36.75" customHeight="1" x14ac:dyDescent="0.2">
      <c r="A30" s="32">
        <f t="shared" si="2"/>
        <v>24</v>
      </c>
      <c r="B30" s="134" t="s">
        <v>66</v>
      </c>
      <c r="C30" s="153">
        <f ca="1">SUM(C27:C29)</f>
        <v>-33515</v>
      </c>
      <c r="D30" s="143">
        <f>SUM(D27:D29)</f>
        <v>-4215</v>
      </c>
      <c r="E30" s="114">
        <f t="shared" ref="E30:O30" si="6">SUM(E27:E29)</f>
        <v>-4890</v>
      </c>
      <c r="F30" s="114">
        <f t="shared" si="6"/>
        <v>-5035</v>
      </c>
      <c r="G30" s="114">
        <f t="shared" si="6"/>
        <v>-4835</v>
      </c>
      <c r="H30" s="114">
        <f t="shared" si="6"/>
        <v>-4835</v>
      </c>
      <c r="I30" s="114">
        <f t="shared" si="6"/>
        <v>-4635</v>
      </c>
      <c r="J30" s="114">
        <f t="shared" si="6"/>
        <v>-4735</v>
      </c>
      <c r="K30" s="114">
        <f t="shared" si="6"/>
        <v>-4835</v>
      </c>
      <c r="L30" s="114">
        <f t="shared" si="6"/>
        <v>-600</v>
      </c>
      <c r="M30" s="114">
        <f t="shared" si="6"/>
        <v>0</v>
      </c>
      <c r="N30" s="114">
        <f t="shared" si="6"/>
        <v>0</v>
      </c>
      <c r="O30" s="115">
        <f t="shared" si="6"/>
        <v>0</v>
      </c>
      <c r="P30" s="22"/>
      <c r="Q30" s="171"/>
      <c r="S30" s="24" t="str">
        <f t="shared" si="1"/>
        <v>Mittelzufluss (+) / Mittelabfluss (-) Aus Finanzierung</v>
      </c>
    </row>
    <row r="31" spans="1:19" ht="36.75" customHeight="1" x14ac:dyDescent="0.2">
      <c r="A31" s="105"/>
      <c r="B31" s="131" t="s">
        <v>44</v>
      </c>
      <c r="C31" s="155"/>
      <c r="D31" s="145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18"/>
      <c r="P31" s="22"/>
      <c r="Q31" s="171"/>
      <c r="S31" s="24" t="str">
        <f t="shared" si="1"/>
        <v/>
      </c>
    </row>
    <row r="32" spans="1:19" ht="36.75" customHeight="1" x14ac:dyDescent="0.2">
      <c r="A32" s="32">
        <f>A30+1</f>
        <v>25</v>
      </c>
      <c r="B32" s="136" t="s">
        <v>60</v>
      </c>
      <c r="C32" s="153">
        <f ca="1">C20+C26+C30</f>
        <v>-2100</v>
      </c>
      <c r="D32" s="143">
        <f>D20+D26+D30</f>
        <v>100</v>
      </c>
      <c r="E32" s="114">
        <f t="shared" ref="E32:O32" si="7">E20+E26+E30</f>
        <v>-100</v>
      </c>
      <c r="F32" s="114">
        <f t="shared" si="7"/>
        <v>0</v>
      </c>
      <c r="G32" s="114">
        <f t="shared" si="7"/>
        <v>0</v>
      </c>
      <c r="H32" s="114">
        <f t="shared" si="7"/>
        <v>0</v>
      </c>
      <c r="I32" s="114">
        <f t="shared" si="7"/>
        <v>0</v>
      </c>
      <c r="J32" s="114">
        <f t="shared" si="7"/>
        <v>0</v>
      </c>
      <c r="K32" s="114">
        <f t="shared" si="7"/>
        <v>0</v>
      </c>
      <c r="L32" s="114">
        <f t="shared" si="7"/>
        <v>0</v>
      </c>
      <c r="M32" s="114">
        <f t="shared" si="7"/>
        <v>0</v>
      </c>
      <c r="N32" s="114">
        <f t="shared" si="7"/>
        <v>0</v>
      </c>
      <c r="O32" s="115">
        <f t="shared" si="7"/>
        <v>0</v>
      </c>
      <c r="P32" s="22"/>
      <c r="Q32" s="171"/>
      <c r="S32" s="24" t="str">
        <f t="shared" si="1"/>
        <v>Veränderung Liquide Mittel (Incl. Wertpapiere)</v>
      </c>
    </row>
    <row r="33" spans="1:19" ht="36.75" customHeight="1" x14ac:dyDescent="0.2">
      <c r="A33" s="105"/>
      <c r="B33" s="137" t="s">
        <v>44</v>
      </c>
      <c r="C33" s="156"/>
      <c r="D33" s="146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20"/>
      <c r="P33" s="22"/>
      <c r="Q33" s="171"/>
      <c r="S33" s="24" t="str">
        <f t="shared" si="1"/>
        <v/>
      </c>
    </row>
    <row r="34" spans="1:19" ht="36.75" customHeight="1" x14ac:dyDescent="0.2">
      <c r="A34" s="121"/>
      <c r="B34" s="135" t="s">
        <v>45</v>
      </c>
      <c r="C34" s="157">
        <f t="shared" ref="C34:O34" si="8">C5</f>
        <v>2021</v>
      </c>
      <c r="D34" s="50" t="str">
        <f t="shared" si="8"/>
        <v>Januar</v>
      </c>
      <c r="E34" s="30" t="str">
        <f t="shared" si="8"/>
        <v>Februar</v>
      </c>
      <c r="F34" s="30" t="str">
        <f t="shared" si="8"/>
        <v>März</v>
      </c>
      <c r="G34" s="30" t="str">
        <f t="shared" si="8"/>
        <v>April</v>
      </c>
      <c r="H34" s="30" t="str">
        <f t="shared" si="8"/>
        <v>Mai</v>
      </c>
      <c r="I34" s="30" t="str">
        <f t="shared" si="8"/>
        <v>Juni</v>
      </c>
      <c r="J34" s="30" t="str">
        <f t="shared" si="8"/>
        <v>Juli</v>
      </c>
      <c r="K34" s="30" t="str">
        <f t="shared" si="8"/>
        <v>August</v>
      </c>
      <c r="L34" s="30" t="str">
        <f t="shared" si="8"/>
        <v>September</v>
      </c>
      <c r="M34" s="30" t="str">
        <f t="shared" si="8"/>
        <v>Oktober</v>
      </c>
      <c r="N34" s="30" t="str">
        <f t="shared" si="8"/>
        <v>November</v>
      </c>
      <c r="O34" s="31" t="str">
        <f t="shared" si="8"/>
        <v>Dezember</v>
      </c>
      <c r="P34" s="22"/>
      <c r="Q34" s="171"/>
      <c r="S34" s="24" t="str">
        <f t="shared" si="1"/>
        <v>Fondsänderungsnachweis</v>
      </c>
    </row>
    <row r="35" spans="1:19" ht="36.75" customHeight="1" x14ac:dyDescent="0.2">
      <c r="A35" s="122">
        <f>A32+1</f>
        <v>26</v>
      </c>
      <c r="B35" s="133" t="s">
        <v>86</v>
      </c>
      <c r="C35" s="151">
        <f>Bilanz!C14+Bilanz!C15</f>
        <v>400</v>
      </c>
      <c r="D35" s="141">
        <f>Bilanz!C15+Bilanz!C14</f>
        <v>400</v>
      </c>
      <c r="E35" s="110">
        <f>Bilanz!E15+Bilanz!E14</f>
        <v>500</v>
      </c>
      <c r="F35" s="110">
        <f>Bilanz!F15+Bilanz!F14</f>
        <v>400</v>
      </c>
      <c r="G35" s="110">
        <f>Bilanz!G15+Bilanz!G14</f>
        <v>400</v>
      </c>
      <c r="H35" s="110">
        <f>Bilanz!H15+Bilanz!H14</f>
        <v>400</v>
      </c>
      <c r="I35" s="110">
        <f>Bilanz!I15+Bilanz!I14</f>
        <v>400</v>
      </c>
      <c r="J35" s="110">
        <f>Bilanz!J15+Bilanz!J14</f>
        <v>400</v>
      </c>
      <c r="K35" s="110">
        <f>Bilanz!K15+Bilanz!K14</f>
        <v>400</v>
      </c>
      <c r="L35" s="110">
        <f>Bilanz!L15+Bilanz!L14</f>
        <v>400</v>
      </c>
      <c r="M35" s="110">
        <f>Bilanz!M15+Bilanz!M14</f>
        <v>400</v>
      </c>
      <c r="N35" s="110">
        <f>Bilanz!N15+Bilanz!N14</f>
        <v>0</v>
      </c>
      <c r="O35" s="111">
        <f>Bilanz!O15+Bilanz!O14</f>
        <v>0</v>
      </c>
      <c r="P35" s="22"/>
      <c r="Q35" s="171"/>
      <c r="S35" s="24" t="str">
        <f t="shared" si="1"/>
        <v>Liquide Mittel Jahres- / Monatsanfang</v>
      </c>
    </row>
    <row r="36" spans="1:19" ht="36.75" customHeight="1" x14ac:dyDescent="0.2">
      <c r="A36" s="36">
        <f>A35+1</f>
        <v>27</v>
      </c>
      <c r="B36" s="133" t="s">
        <v>87</v>
      </c>
      <c r="C36" s="151">
        <f ca="1">Bilanz!D14+Bilanz!D15</f>
        <v>400</v>
      </c>
      <c r="D36" s="141">
        <f>Bilanz!E15+Bilanz!E14</f>
        <v>500</v>
      </c>
      <c r="E36" s="110">
        <f>Bilanz!F15+Bilanz!F14</f>
        <v>400</v>
      </c>
      <c r="F36" s="110">
        <f>Bilanz!G15+Bilanz!G14</f>
        <v>400</v>
      </c>
      <c r="G36" s="110">
        <f>Bilanz!H15+Bilanz!H14</f>
        <v>400</v>
      </c>
      <c r="H36" s="110">
        <f>Bilanz!I15+Bilanz!I14</f>
        <v>400</v>
      </c>
      <c r="I36" s="110">
        <f>Bilanz!J15+Bilanz!J14</f>
        <v>400</v>
      </c>
      <c r="J36" s="110">
        <f>Bilanz!K15+Bilanz!K14</f>
        <v>400</v>
      </c>
      <c r="K36" s="110">
        <f>Bilanz!L15+Bilanz!L14</f>
        <v>400</v>
      </c>
      <c r="L36" s="110">
        <f>Bilanz!M15+Bilanz!M14</f>
        <v>400</v>
      </c>
      <c r="M36" s="110">
        <f>Bilanz!N15+Bilanz!N14</f>
        <v>0</v>
      </c>
      <c r="N36" s="110">
        <f>Bilanz!O15+Bilanz!O14</f>
        <v>0</v>
      </c>
      <c r="O36" s="111">
        <f>Bilanz!P15+Bilanz!P14</f>
        <v>0</v>
      </c>
      <c r="P36" s="22"/>
      <c r="Q36" s="171"/>
      <c r="S36" s="24" t="str">
        <f t="shared" si="1"/>
        <v>Liquide Mittel Jahres- / Monatsende</v>
      </c>
    </row>
    <row r="37" spans="1:19" s="24" customFormat="1" ht="36.75" customHeight="1" x14ac:dyDescent="0.2">
      <c r="A37" s="106">
        <f>A36+1</f>
        <v>28</v>
      </c>
      <c r="B37" s="125" t="s">
        <v>46</v>
      </c>
      <c r="C37" s="150">
        <f ca="1">C36-C35</f>
        <v>0</v>
      </c>
      <c r="D37" s="140">
        <f>D36-D35</f>
        <v>100</v>
      </c>
      <c r="E37" s="107">
        <f t="shared" ref="E37:O37" si="9">E36-E35</f>
        <v>-100</v>
      </c>
      <c r="F37" s="107">
        <f t="shared" si="9"/>
        <v>0</v>
      </c>
      <c r="G37" s="107">
        <f t="shared" si="9"/>
        <v>0</v>
      </c>
      <c r="H37" s="107">
        <f t="shared" si="9"/>
        <v>0</v>
      </c>
      <c r="I37" s="107">
        <f t="shared" si="9"/>
        <v>0</v>
      </c>
      <c r="J37" s="107">
        <f t="shared" si="9"/>
        <v>0</v>
      </c>
      <c r="K37" s="107">
        <f t="shared" si="9"/>
        <v>0</v>
      </c>
      <c r="L37" s="107">
        <f t="shared" si="9"/>
        <v>0</v>
      </c>
      <c r="M37" s="107">
        <f t="shared" si="9"/>
        <v>-400</v>
      </c>
      <c r="N37" s="107">
        <f t="shared" si="9"/>
        <v>0</v>
      </c>
      <c r="O37" s="108">
        <f t="shared" si="9"/>
        <v>0</v>
      </c>
      <c r="P37" s="23"/>
      <c r="Q37" s="171"/>
      <c r="S37" s="24" t="str">
        <f t="shared" si="1"/>
        <v>Veränderung Liquide Mittel</v>
      </c>
    </row>
    <row r="38" spans="1:19" ht="36.75" customHeight="1" thickBot="1" x14ac:dyDescent="0.25">
      <c r="A38" s="41">
        <f>A37+1</f>
        <v>29</v>
      </c>
      <c r="B38" s="138" t="s">
        <v>47</v>
      </c>
      <c r="C38" s="158">
        <f ca="1">C32-C37</f>
        <v>-2100</v>
      </c>
      <c r="D38" s="147">
        <f>D32-D37</f>
        <v>0</v>
      </c>
      <c r="E38" s="123">
        <f t="shared" ref="E38:O38" si="10">E32-E37</f>
        <v>0</v>
      </c>
      <c r="F38" s="123">
        <f t="shared" si="10"/>
        <v>0</v>
      </c>
      <c r="G38" s="123">
        <f t="shared" si="10"/>
        <v>0</v>
      </c>
      <c r="H38" s="123">
        <f t="shared" si="10"/>
        <v>0</v>
      </c>
      <c r="I38" s="123">
        <f t="shared" si="10"/>
        <v>0</v>
      </c>
      <c r="J38" s="123">
        <f t="shared" si="10"/>
        <v>0</v>
      </c>
      <c r="K38" s="123">
        <f t="shared" si="10"/>
        <v>0</v>
      </c>
      <c r="L38" s="123">
        <f t="shared" si="10"/>
        <v>0</v>
      </c>
      <c r="M38" s="123">
        <f t="shared" si="10"/>
        <v>400</v>
      </c>
      <c r="N38" s="123">
        <f t="shared" si="10"/>
        <v>0</v>
      </c>
      <c r="O38" s="124">
        <f t="shared" si="10"/>
        <v>0</v>
      </c>
      <c r="P38" s="22"/>
      <c r="Q38" s="172"/>
      <c r="S38" s="24" t="str">
        <f t="shared" si="1"/>
        <v>Abstimmung</v>
      </c>
    </row>
    <row r="39" spans="1:19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</sheetData>
  <mergeCells count="4">
    <mergeCell ref="Q5:Q38"/>
    <mergeCell ref="D4:O4"/>
    <mergeCell ref="A2:K2"/>
    <mergeCell ref="A4:B5"/>
  </mergeCells>
  <phoneticPr fontId="0" type="noConversion"/>
  <conditionalFormatting sqref="C38:O38">
    <cfRule type="cellIs" dxfId="1" priority="1" operator="notEqual">
      <formula>0</formula>
    </cfRule>
    <cfRule type="cellIs" dxfId="0" priority="2" operator="equal">
      <formula>0</formula>
    </cfRule>
  </conditionalFormatting>
  <printOptions horizontalCentered="1"/>
  <pageMargins left="0.39370078740157483" right="0.39370078740157483" top="0.78740157480314965" bottom="0.78740157480314965" header="0.43307086614173229" footer="0.51181102362204722"/>
  <pageSetup paperSize="9" scale="34" orientation="landscape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GuV</vt:lpstr>
      <vt:lpstr>Bilanz</vt:lpstr>
      <vt:lpstr>Bewegungsbilanz</vt:lpstr>
      <vt:lpstr>Kapitalflussrechnung</vt:lpstr>
      <vt:lpstr>Bewegungsbilanz!Druckbereich</vt:lpstr>
      <vt:lpstr>Bilanz!Druckbereich</vt:lpstr>
      <vt:lpstr>GuV!Druckbereich</vt:lpstr>
      <vt:lpstr>Kapitalflussrechnung!Druckbereich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Einfache Plan-Bilanz, Plan GuV und Kapitalflussrechnung auf Monatsbasis</dc:title>
  <dc:subject>Businessplan</dc:subject>
  <dc:creator>www.business-wissen.de</dc:creator>
  <cp:lastModifiedBy>Jürgen Fleig</cp:lastModifiedBy>
  <cp:lastPrinted>2020-01-26T13:58:03Z</cp:lastPrinted>
  <dcterms:created xsi:type="dcterms:W3CDTF">2011-11-11T16:08:11Z</dcterms:created>
  <dcterms:modified xsi:type="dcterms:W3CDTF">2021-11-02T10:17:58Z</dcterms:modified>
</cp:coreProperties>
</file>