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ia\Nextcloud2\PiRo Gaming (Gruppenordner)\Kalkulationen\"/>
    </mc:Choice>
  </mc:AlternateContent>
  <xr:revisionPtr revIDLastSave="0" documentId="13_ncr:1_{E852B6A7-6673-4149-9E2B-61106B3EC794}" xr6:coauthVersionLast="47" xr6:coauthVersionMax="47" xr10:uidLastSave="{00000000-0000-0000-0000-000000000000}"/>
  <bookViews>
    <workbookView xWindow="-110" yWindow="-110" windowWidth="38620" windowHeight="21100" activeTab="4" xr2:uid="{DA164065-9E0D-435F-88E5-B85465B48341}"/>
  </bookViews>
  <sheets>
    <sheet name="VR" sheetId="1" r:id="rId1"/>
    <sheet name="Lounge" sheetId="2" r:id="rId2"/>
    <sheet name="Playstation_Nintendo" sheetId="3" r:id="rId3"/>
    <sheet name="Arena Shooter" sheetId="7" r:id="rId4"/>
    <sheet name="Getränke - Snacks" sheetId="4" r:id="rId5"/>
    <sheet name="Speisen" sheetId="5" r:id="rId6"/>
    <sheet name="Kaffee" sheetId="6" r:id="rId7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  <c r="D9" i="7"/>
  <c r="E9" i="7"/>
  <c r="D8" i="7"/>
  <c r="E8" i="7"/>
  <c r="D7" i="7"/>
  <c r="E7" i="7"/>
  <c r="D6" i="7"/>
  <c r="E6" i="7"/>
  <c r="D5" i="7"/>
  <c r="E5" i="7"/>
  <c r="D4" i="7"/>
  <c r="E4" i="7"/>
  <c r="C7" i="3"/>
  <c r="C6" i="3"/>
  <c r="C5" i="3"/>
  <c r="C4" i="3"/>
  <c r="C5" i="2"/>
  <c r="C6" i="2"/>
  <c r="C7" i="2"/>
  <c r="C4" i="2"/>
  <c r="E5" i="1"/>
  <c r="E6" i="1"/>
  <c r="E7" i="1"/>
  <c r="E8" i="1"/>
  <c r="E9" i="1"/>
  <c r="E10" i="1"/>
  <c r="E11" i="1"/>
  <c r="E4" i="1"/>
  <c r="C4" i="1"/>
  <c r="D5" i="1"/>
  <c r="D6" i="1"/>
  <c r="D7" i="1"/>
  <c r="D8" i="1"/>
  <c r="D9" i="1"/>
  <c r="D10" i="1"/>
  <c r="D11" i="1"/>
  <c r="D4" i="1"/>
  <c r="G11" i="1"/>
  <c r="G10" i="1"/>
  <c r="G9" i="1"/>
  <c r="C9" i="7"/>
  <c r="C8" i="7"/>
  <c r="C7" i="7"/>
  <c r="C6" i="7"/>
  <c r="C5" i="7"/>
  <c r="C4" i="7"/>
  <c r="C5" i="1"/>
  <c r="C6" i="1"/>
  <c r="C7" i="1"/>
  <c r="C8" i="1"/>
  <c r="C9" i="1"/>
  <c r="C10" i="1"/>
  <c r="C11" i="1"/>
  <c r="B31" i="4"/>
  <c r="B30" i="4"/>
  <c r="B29" i="4"/>
  <c r="B28" i="4"/>
  <c r="B27" i="4"/>
  <c r="B19" i="5"/>
  <c r="C16" i="5"/>
  <c r="C15" i="5"/>
  <c r="C4" i="5"/>
  <c r="C11" i="5"/>
  <c r="C5" i="5"/>
  <c r="C6" i="5"/>
  <c r="C7" i="5"/>
  <c r="C10" i="5"/>
  <c r="C12" i="5"/>
</calcChain>
</file>

<file path=xl/sharedStrings.xml><?xml version="1.0" encoding="utf-8"?>
<sst xmlns="http://schemas.openxmlformats.org/spreadsheetml/2006/main" count="181" uniqueCount="148">
  <si>
    <t>Preise und Preisvergleich</t>
  </si>
  <si>
    <t>Personenanzahl</t>
  </si>
  <si>
    <t>PIRO</t>
  </si>
  <si>
    <t>VR Escape Room Linz</t>
  </si>
  <si>
    <t>Traunkirchen</t>
  </si>
  <si>
    <t>Öffnungszeiten</t>
  </si>
  <si>
    <t>DO-SO 10-21 Uhr</t>
  </si>
  <si>
    <t>Live Escape Schladming</t>
  </si>
  <si>
    <t>EscapeMe (LIVE)</t>
  </si>
  <si>
    <t>VR:Space (Kufstein)</t>
  </si>
  <si>
    <t>VIRTUELLE Escape Rooms</t>
  </si>
  <si>
    <t>LIVE Escape Rooms</t>
  </si>
  <si>
    <t>Riesnbrezn</t>
  </si>
  <si>
    <t>Speck-Schifferl</t>
  </si>
  <si>
    <t>Pizza Salami</t>
  </si>
  <si>
    <t>Toast</t>
  </si>
  <si>
    <t>Preis/Stk.</t>
  </si>
  <si>
    <t>0,5 Prime (div. Sorten)</t>
  </si>
  <si>
    <t>Produkt</t>
  </si>
  <si>
    <t>0,5 Power ade (div. Sorten)</t>
  </si>
  <si>
    <t>Steckplatz</t>
  </si>
  <si>
    <t>11</t>
  </si>
  <si>
    <t>12</t>
  </si>
  <si>
    <t>13</t>
  </si>
  <si>
    <t>14</t>
  </si>
  <si>
    <t>15</t>
  </si>
  <si>
    <t>16</t>
  </si>
  <si>
    <t>17</t>
  </si>
  <si>
    <t>0,5 Bier</t>
  </si>
  <si>
    <t>21</t>
  </si>
  <si>
    <t>22</t>
  </si>
  <si>
    <t>23</t>
  </si>
  <si>
    <t>24</t>
  </si>
  <si>
    <t>25</t>
  </si>
  <si>
    <t>26</t>
  </si>
  <si>
    <t>27</t>
  </si>
  <si>
    <t>0,33 Cola</t>
  </si>
  <si>
    <t>0,33 Cola Light</t>
  </si>
  <si>
    <t>0,33 Cola Zero</t>
  </si>
  <si>
    <t>0,33 Fanta</t>
  </si>
  <si>
    <t>0,33 Almdudler</t>
  </si>
  <si>
    <t>0,33 Sprite</t>
  </si>
  <si>
    <t>0,33 Red Bull</t>
  </si>
  <si>
    <t>31</t>
  </si>
  <si>
    <t>32</t>
  </si>
  <si>
    <t>33</t>
  </si>
  <si>
    <t>34</t>
  </si>
  <si>
    <t>35</t>
  </si>
  <si>
    <t>36</t>
  </si>
  <si>
    <t>37</t>
  </si>
  <si>
    <t>0,5 Wasser Still</t>
  </si>
  <si>
    <t>0,5 Wasser Prickelnd</t>
  </si>
  <si>
    <t>41</t>
  </si>
  <si>
    <t>42</t>
  </si>
  <si>
    <t>43</t>
  </si>
  <si>
    <t>44</t>
  </si>
  <si>
    <t>45</t>
  </si>
  <si>
    <t>46</t>
  </si>
  <si>
    <t>M&amp;M Gelb 82 g Peanut</t>
  </si>
  <si>
    <t>M&amp;M Blau 77 g Crispy</t>
  </si>
  <si>
    <t>51</t>
  </si>
  <si>
    <t>52</t>
  </si>
  <si>
    <t>53</t>
  </si>
  <si>
    <t>54</t>
  </si>
  <si>
    <t>55</t>
  </si>
  <si>
    <t>56</t>
  </si>
  <si>
    <t>57</t>
  </si>
  <si>
    <t>Mars</t>
  </si>
  <si>
    <t xml:space="preserve">Kit Kat Chunky Weiss Riegel  40g </t>
  </si>
  <si>
    <t>Kit Kat Normal 41,5 g (klassisch)</t>
  </si>
  <si>
    <t>Twix Normal</t>
  </si>
  <si>
    <t xml:space="preserve">Snicker </t>
  </si>
  <si>
    <t>62</t>
  </si>
  <si>
    <t>63</t>
  </si>
  <si>
    <t>Kind - nuss bar</t>
  </si>
  <si>
    <t>Beef Jerky 20 g</t>
  </si>
  <si>
    <t>Sportgummi</t>
  </si>
  <si>
    <t>Haribo</t>
  </si>
  <si>
    <t>Soletti 200 Brezn g</t>
  </si>
  <si>
    <t>64</t>
  </si>
  <si>
    <t>65</t>
  </si>
  <si>
    <t>66</t>
  </si>
  <si>
    <t>Getränke/Snacks</t>
  </si>
  <si>
    <t>Kaffeeautomat</t>
  </si>
  <si>
    <t>Espresso</t>
  </si>
  <si>
    <t>Cappuccino</t>
  </si>
  <si>
    <t>Cappuccino Bohne</t>
  </si>
  <si>
    <t>Espresso Bohne</t>
  </si>
  <si>
    <t>1. Reihe</t>
  </si>
  <si>
    <t>Kaffee Schwarz</t>
  </si>
  <si>
    <t>Kaffee Latte</t>
  </si>
  <si>
    <t>Latte Machiatto Bohne</t>
  </si>
  <si>
    <t>Kaffee Schwarz Bohne</t>
  </si>
  <si>
    <t>3. Reihe</t>
  </si>
  <si>
    <t>2. Reihe</t>
  </si>
  <si>
    <t>Kleiner Brauner</t>
  </si>
  <si>
    <t>Haselnuss Cappuccino</t>
  </si>
  <si>
    <t>Tee</t>
  </si>
  <si>
    <t>Kleiner Brauner Bohne</t>
  </si>
  <si>
    <t>4. Reihe</t>
  </si>
  <si>
    <t>Melange</t>
  </si>
  <si>
    <t>Chocco</t>
  </si>
  <si>
    <t>Creme Chocco</t>
  </si>
  <si>
    <t>Melange Bohne</t>
  </si>
  <si>
    <t>SPEISEN serviert</t>
  </si>
  <si>
    <t>Hämmerle</t>
  </si>
  <si>
    <t>Pinsa Margharita</t>
  </si>
  <si>
    <t>Muffin Mix</t>
  </si>
  <si>
    <t>Donut Mix</t>
  </si>
  <si>
    <t xml:space="preserve">Kosten/Stk. </t>
  </si>
  <si>
    <t>Pizza Capricciosa</t>
  </si>
  <si>
    <t>Pizza Diavolo</t>
  </si>
  <si>
    <t>Seminar</t>
  </si>
  <si>
    <t xml:space="preserve">def. Preis/Stk. </t>
  </si>
  <si>
    <t xml:space="preserve">kalk. Preis/Stk. </t>
  </si>
  <si>
    <t>Becher</t>
  </si>
  <si>
    <t>Zucker</t>
  </si>
  <si>
    <t>Milchpulver</t>
  </si>
  <si>
    <t>Kosten</t>
  </si>
  <si>
    <t>COMAT</t>
  </si>
  <si>
    <t>VKPreis inkl. Becher</t>
  </si>
  <si>
    <t>0,3 Bier</t>
  </si>
  <si>
    <t>0,3 Radler</t>
  </si>
  <si>
    <t>0,25 Gespritzer Wein</t>
  </si>
  <si>
    <t>0,5 Keli</t>
  </si>
  <si>
    <t>Oreos 154</t>
  </si>
  <si>
    <t>Lays  35g</t>
  </si>
  <si>
    <t>Erdnüsse 200g</t>
  </si>
  <si>
    <t>Pommbären 30g</t>
  </si>
  <si>
    <t xml:space="preserve">Mentos </t>
  </si>
  <si>
    <t>Kalkulation</t>
  </si>
  <si>
    <t>ACTION</t>
  </si>
  <si>
    <t>office discount</t>
  </si>
  <si>
    <t>WO kaufen</t>
  </si>
  <si>
    <t>Amazon</t>
  </si>
  <si>
    <t>Mo-So 14-22</t>
  </si>
  <si>
    <t>STUNDE</t>
  </si>
  <si>
    <t>GAMING ROOM SCHLADMING</t>
  </si>
  <si>
    <t>Gaming Stations Preise</t>
  </si>
  <si>
    <t xml:space="preserve">Arena Shooter </t>
  </si>
  <si>
    <t>Gaming Lounge Preise</t>
  </si>
  <si>
    <t>Sommercard 15%</t>
  </si>
  <si>
    <t>50€ Gerätepauschale/Monat Resch und Frisch</t>
  </si>
  <si>
    <t>VP</t>
  </si>
  <si>
    <t>VR Escape Room/P</t>
  </si>
  <si>
    <t xml:space="preserve">Sommercard </t>
  </si>
  <si>
    <t>Preis 11/24</t>
  </si>
  <si>
    <t>Preis 05/26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</si>
</sst>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11" x14ac:knownFonts="1">
    <font>
      <sz val="10"/>
      <color theme="1"/>
      <name val="Arial"/>
      <family val="2"/>
    </font>
    <font>
      <sz val="11"/>
      <name val="Nunito"/>
    </font>
    <font>
      <b/>
      <sz val="11"/>
      <name val="Nunito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ill="1" applyBorder="1"/>
    <xf numFmtId="164" fontId="1" fillId="2" borderId="1" xfId="0" applyNumberFormat="1" applyFont="1" applyFill="1" applyBorder="1"/>
    <xf numFmtId="0" fontId="0" fillId="3" borderId="1" xfId="0" applyFill="1" applyBorder="1"/>
    <xf numFmtId="0" fontId="4" fillId="0" borderId="0" xfId="0" applyFont="1"/>
    <xf numFmtId="0" fontId="3" fillId="2" borderId="1" xfId="0" applyFont="1" applyFill="1" applyBorder="1"/>
    <xf numFmtId="0" fontId="3" fillId="3" borderId="1" xfId="0" applyFont="1" applyFill="1" applyBorder="1"/>
    <xf numFmtId="164" fontId="0" fillId="2" borderId="1" xfId="0" applyNumberForma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7" fillId="0" borderId="1" xfId="0" applyFont="1" applyBorder="1"/>
    <xf numFmtId="0" fontId="0" fillId="0" borderId="1" xfId="0" applyBorder="1"/>
    <xf numFmtId="16" fontId="7" fillId="0" borderId="1" xfId="0" applyNumberFormat="1" applyFont="1" applyBorder="1"/>
    <xf numFmtId="17" fontId="7" fillId="0" borderId="1" xfId="0" quotePrefix="1" applyNumberFormat="1" applyFont="1" applyBorder="1"/>
    <xf numFmtId="0" fontId="7" fillId="0" borderId="1" xfId="0" quotePrefix="1" applyFont="1" applyBorder="1"/>
    <xf numFmtId="0" fontId="7" fillId="0" borderId="3" xfId="0" quotePrefix="1" applyFont="1" applyBorder="1"/>
    <xf numFmtId="0" fontId="5" fillId="0" borderId="1" xfId="0" applyFont="1" applyBorder="1"/>
    <xf numFmtId="0" fontId="4" fillId="0" borderId="1" xfId="0" applyFont="1" applyBorder="1"/>
    <xf numFmtId="0" fontId="6" fillId="0" borderId="1" xfId="0" applyFont="1" applyBorder="1"/>
    <xf numFmtId="0" fontId="5" fillId="0" borderId="4" xfId="0" applyFont="1" applyBorder="1"/>
    <xf numFmtId="2" fontId="7" fillId="0" borderId="1" xfId="0" applyNumberFormat="1" applyFont="1" applyBorder="1"/>
    <xf numFmtId="0" fontId="3" fillId="6" borderId="1" xfId="0" applyFont="1" applyFill="1" applyBorder="1"/>
    <xf numFmtId="164" fontId="2" fillId="6" borderId="1" xfId="0" applyNumberFormat="1" applyFont="1" applyFill="1" applyBorder="1"/>
    <xf numFmtId="0" fontId="3" fillId="2" borderId="1" xfId="0" applyFont="1" applyFill="1" applyBorder="1" applyAlignment="1">
      <alignment horizontal="right"/>
    </xf>
    <xf numFmtId="0" fontId="3" fillId="4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0" xfId="0" quotePrefix="1"/>
    <xf numFmtId="0" fontId="10" fillId="6" borderId="2" xfId="0" applyFont="1" applyFill="1" applyBorder="1" applyAlignment="1">
      <alignment horizontal="center"/>
    </xf>
    <xf numFmtId="0" fontId="3" fillId="7" borderId="1" xfId="0" applyFont="1" applyFill="1" applyBorder="1"/>
    <xf numFmtId="164" fontId="2" fillId="7" borderId="1" xfId="0" applyNumberFormat="1" applyFont="1" applyFill="1" applyBorder="1"/>
    <xf numFmtId="0" fontId="3" fillId="7" borderId="2" xfId="0" applyFont="1" applyFill="1" applyBorder="1" applyAlignment="1">
      <alignment horizontal="center"/>
    </xf>
    <xf numFmtId="0" fontId="3" fillId="7" borderId="2" xfId="0" applyFont="1" applyFill="1" applyBorder="1" applyAlignment="1"/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12</xdr:col>
          <xdr:colOff>698500</xdr:colOff>
          <xdr:row>3</xdr:row>
          <xdr:rowOff>196850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0</xdr:rowOff>
        </xdr:from>
        <xdr:to>
          <xdr:col>12</xdr:col>
          <xdr:colOff>698500</xdr:colOff>
          <xdr:row>4</xdr:row>
          <xdr:rowOff>196850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12</xdr:col>
          <xdr:colOff>698500</xdr:colOff>
          <xdr:row>5</xdr:row>
          <xdr:rowOff>196850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12</xdr:col>
          <xdr:colOff>698500</xdr:colOff>
          <xdr:row>6</xdr:row>
          <xdr:rowOff>196850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698500</xdr:colOff>
          <xdr:row>7</xdr:row>
          <xdr:rowOff>196850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698500</xdr:colOff>
          <xdr:row>8</xdr:row>
          <xdr:rowOff>196850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B020E-946F-406E-95B0-D6DB306DD8EA}">
  <sheetPr codeName="Tabelle1"/>
  <dimension ref="A1:U15"/>
  <sheetViews>
    <sheetView workbookViewId="0">
      <selection activeCell="D2" sqref="D2:E12"/>
    </sheetView>
  </sheetViews>
  <sheetFormatPr baseColWidth="10" defaultRowHeight="12.5" x14ac:dyDescent="0.25"/>
  <cols>
    <col min="1" max="1" width="16.08984375" customWidth="1"/>
    <col min="2" max="5" width="20.36328125" customWidth="1"/>
    <col min="6" max="6" width="20" bestFit="1" customWidth="1"/>
    <col min="7" max="7" width="18.1796875" bestFit="1" customWidth="1"/>
    <col min="8" max="8" width="20" customWidth="1"/>
    <col min="9" max="9" width="18.6328125" customWidth="1"/>
    <col min="10" max="10" width="21.54296875" bestFit="1" customWidth="1"/>
    <col min="11" max="11" width="22.08984375" customWidth="1"/>
  </cols>
  <sheetData>
    <row r="1" spans="1:21" ht="18" x14ac:dyDescent="0.4">
      <c r="A1" s="4" t="s">
        <v>0</v>
      </c>
      <c r="F1" s="26" t="s">
        <v>10</v>
      </c>
      <c r="G1" s="26"/>
      <c r="H1" s="26"/>
      <c r="I1" s="26"/>
      <c r="J1" s="28" t="s">
        <v>11</v>
      </c>
      <c r="K1" s="28"/>
    </row>
    <row r="2" spans="1:21" ht="13" x14ac:dyDescent="0.3">
      <c r="B2" s="31">
        <v>2025</v>
      </c>
      <c r="C2" s="31"/>
      <c r="D2" s="34">
        <v>2026</v>
      </c>
      <c r="E2" s="34"/>
      <c r="F2" s="27"/>
      <c r="G2" s="27"/>
      <c r="H2" s="27"/>
      <c r="I2" s="27"/>
      <c r="J2" s="29"/>
      <c r="K2" s="29"/>
    </row>
    <row r="3" spans="1:21" ht="13" x14ac:dyDescent="0.3">
      <c r="A3" s="1" t="s">
        <v>1</v>
      </c>
      <c r="B3" s="23" t="s">
        <v>2</v>
      </c>
      <c r="C3" s="23" t="s">
        <v>141</v>
      </c>
      <c r="D3" s="32" t="s">
        <v>2</v>
      </c>
      <c r="E3" s="32" t="s">
        <v>145</v>
      </c>
      <c r="F3" s="5" t="s">
        <v>3</v>
      </c>
      <c r="G3" s="5" t="s">
        <v>144</v>
      </c>
      <c r="H3" s="5" t="s">
        <v>4</v>
      </c>
      <c r="I3" s="5" t="s">
        <v>9</v>
      </c>
      <c r="J3" s="6" t="s">
        <v>7</v>
      </c>
      <c r="K3" s="6" t="s">
        <v>8</v>
      </c>
    </row>
    <row r="4" spans="1:21" ht="17" x14ac:dyDescent="0.5">
      <c r="A4" s="1">
        <v>1</v>
      </c>
      <c r="B4" s="24">
        <v>35</v>
      </c>
      <c r="C4" s="24">
        <f>B4*0.85</f>
        <v>29.75</v>
      </c>
      <c r="D4" s="33">
        <f>ROUND(B4*1.1,0)</f>
        <v>39</v>
      </c>
      <c r="E4" s="33">
        <f>ROUND(D4*0.85,0)</f>
        <v>33</v>
      </c>
      <c r="F4" s="2"/>
      <c r="G4" s="1"/>
      <c r="H4" s="1"/>
      <c r="I4" s="7"/>
      <c r="J4" s="3"/>
      <c r="K4" s="3"/>
      <c r="U4" s="30"/>
    </row>
    <row r="5" spans="1:21" ht="17" x14ac:dyDescent="0.5">
      <c r="A5" s="1">
        <v>2</v>
      </c>
      <c r="B5" s="24">
        <v>33</v>
      </c>
      <c r="C5" s="24">
        <f t="shared" ref="C5:C11" si="0">B5*0.85</f>
        <v>28.05</v>
      </c>
      <c r="D5" s="33">
        <f t="shared" ref="D5:E11" si="1">ROUND(B5*1.1,0)</f>
        <v>36</v>
      </c>
      <c r="E5" s="33">
        <f t="shared" ref="E5:E11" si="2">ROUND(D5*0.85,0)</f>
        <v>31</v>
      </c>
      <c r="F5" s="2">
        <v>84</v>
      </c>
      <c r="G5" s="2">
        <v>42</v>
      </c>
      <c r="H5" s="2">
        <v>74</v>
      </c>
      <c r="I5" s="2">
        <v>40</v>
      </c>
      <c r="J5" s="3"/>
      <c r="K5" s="3"/>
    </row>
    <row r="6" spans="1:21" ht="17" x14ac:dyDescent="0.5">
      <c r="A6" s="1">
        <v>3</v>
      </c>
      <c r="B6" s="24">
        <v>31</v>
      </c>
      <c r="C6" s="24">
        <f t="shared" si="0"/>
        <v>26.349999999999998</v>
      </c>
      <c r="D6" s="33">
        <f t="shared" si="1"/>
        <v>34</v>
      </c>
      <c r="E6" s="33">
        <f t="shared" si="2"/>
        <v>29</v>
      </c>
      <c r="F6" s="2">
        <v>114</v>
      </c>
      <c r="G6" s="2">
        <v>38</v>
      </c>
      <c r="H6" s="2">
        <v>105</v>
      </c>
      <c r="I6" s="2">
        <v>34</v>
      </c>
      <c r="J6" s="3"/>
      <c r="K6" s="3"/>
    </row>
    <row r="7" spans="1:21" ht="17" x14ac:dyDescent="0.5">
      <c r="A7" s="1">
        <v>4</v>
      </c>
      <c r="B7" s="24">
        <v>29</v>
      </c>
      <c r="C7" s="24">
        <f t="shared" si="0"/>
        <v>24.65</v>
      </c>
      <c r="D7" s="33">
        <f t="shared" si="1"/>
        <v>32</v>
      </c>
      <c r="E7" s="33">
        <f t="shared" si="2"/>
        <v>27</v>
      </c>
      <c r="F7" s="2">
        <v>140</v>
      </c>
      <c r="G7" s="2">
        <v>35</v>
      </c>
      <c r="H7" s="2">
        <v>135</v>
      </c>
      <c r="I7" s="2">
        <v>29</v>
      </c>
      <c r="J7" s="3"/>
      <c r="K7" s="3"/>
    </row>
    <row r="8" spans="1:21" ht="17" x14ac:dyDescent="0.5">
      <c r="A8" s="1">
        <v>5</v>
      </c>
      <c r="B8" s="24">
        <v>29</v>
      </c>
      <c r="C8" s="24">
        <f t="shared" si="0"/>
        <v>24.65</v>
      </c>
      <c r="D8" s="33">
        <f t="shared" si="1"/>
        <v>32</v>
      </c>
      <c r="E8" s="33">
        <f t="shared" si="2"/>
        <v>27</v>
      </c>
      <c r="F8" s="2">
        <v>185</v>
      </c>
      <c r="G8" s="2">
        <v>37</v>
      </c>
      <c r="H8" s="1"/>
      <c r="I8" s="2">
        <v>26</v>
      </c>
      <c r="J8" s="3"/>
      <c r="K8" s="3"/>
    </row>
    <row r="9" spans="1:21" ht="17" x14ac:dyDescent="0.5">
      <c r="A9" s="1">
        <v>6</v>
      </c>
      <c r="B9" s="24">
        <v>29</v>
      </c>
      <c r="C9" s="24">
        <f t="shared" si="0"/>
        <v>24.65</v>
      </c>
      <c r="D9" s="33">
        <f t="shared" si="1"/>
        <v>32</v>
      </c>
      <c r="E9" s="33">
        <f t="shared" si="2"/>
        <v>27</v>
      </c>
      <c r="F9" s="2">
        <v>222</v>
      </c>
      <c r="G9" s="2">
        <f>222/6</f>
        <v>37</v>
      </c>
      <c r="H9" s="1"/>
      <c r="I9" s="2">
        <v>24</v>
      </c>
      <c r="J9" s="3"/>
      <c r="K9" s="3"/>
    </row>
    <row r="10" spans="1:21" ht="17" x14ac:dyDescent="0.5">
      <c r="A10" s="1">
        <v>7</v>
      </c>
      <c r="B10" s="24">
        <v>29</v>
      </c>
      <c r="C10" s="24">
        <f t="shared" si="0"/>
        <v>24.65</v>
      </c>
      <c r="D10" s="33">
        <f t="shared" si="1"/>
        <v>32</v>
      </c>
      <c r="E10" s="33">
        <f t="shared" si="2"/>
        <v>27</v>
      </c>
      <c r="F10" s="2">
        <v>252</v>
      </c>
      <c r="G10" s="2">
        <f>252/7</f>
        <v>36</v>
      </c>
      <c r="H10" s="1"/>
      <c r="I10" s="1"/>
      <c r="J10" s="3"/>
      <c r="K10" s="3"/>
    </row>
    <row r="11" spans="1:21" ht="17" x14ac:dyDescent="0.5">
      <c r="A11" s="1">
        <v>8</v>
      </c>
      <c r="B11" s="24">
        <v>29</v>
      </c>
      <c r="C11" s="24">
        <f t="shared" si="0"/>
        <v>24.65</v>
      </c>
      <c r="D11" s="33">
        <f t="shared" si="1"/>
        <v>32</v>
      </c>
      <c r="E11" s="33">
        <f t="shared" si="2"/>
        <v>27</v>
      </c>
      <c r="F11" s="2">
        <v>280</v>
      </c>
      <c r="G11" s="2">
        <f>280/8</f>
        <v>35</v>
      </c>
      <c r="H11" s="1"/>
      <c r="I11" s="1"/>
      <c r="J11" s="3"/>
      <c r="K11" s="3"/>
    </row>
    <row r="15" spans="1:21" x14ac:dyDescent="0.25">
      <c r="A15" t="s">
        <v>5</v>
      </c>
      <c r="B15" t="s">
        <v>135</v>
      </c>
      <c r="G15" t="s">
        <v>6</v>
      </c>
    </row>
  </sheetData>
  <mergeCells count="4">
    <mergeCell ref="F1:I2"/>
    <mergeCell ref="J1:K2"/>
    <mergeCell ref="B2:C2"/>
    <mergeCell ref="D2:E2"/>
  </mergeCells>
  <pageMargins left="0.7" right="0.7" top="0.78740157499999996" bottom="0.78740157499999996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ontrol 12">
          <controlPr defaultSize="0" r:id="rId5">
            <anchor moveWithCells="1">
              <from>
                <xdr:col>12</xdr:col>
                <xdr:colOff>0</xdr:colOff>
                <xdr:row>8</xdr:row>
                <xdr:rowOff>0</xdr:rowOff>
              </from>
              <to>
                <xdr:col>12</xdr:col>
                <xdr:colOff>698500</xdr:colOff>
                <xdr:row>8</xdr:row>
                <xdr:rowOff>196850</xdr:rowOff>
              </to>
            </anchor>
          </controlPr>
        </control>
      </mc:Choice>
      <mc:Fallback>
        <control shapeId="1036" r:id="rId4" name="Control 12"/>
      </mc:Fallback>
    </mc:AlternateContent>
    <mc:AlternateContent xmlns:mc="http://schemas.openxmlformats.org/markup-compatibility/2006">
      <mc:Choice Requires="x14">
        <control shapeId="1035" r:id="rId6" name="Control 11">
          <controlPr defaultSize="0" r:id="rId7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698500</xdr:colOff>
                <xdr:row>7</xdr:row>
                <xdr:rowOff>196850</xdr:rowOff>
              </to>
            </anchor>
          </controlPr>
        </control>
      </mc:Choice>
      <mc:Fallback>
        <control shapeId="1035" r:id="rId6" name="Control 11"/>
      </mc:Fallback>
    </mc:AlternateContent>
    <mc:AlternateContent xmlns:mc="http://schemas.openxmlformats.org/markup-compatibility/2006">
      <mc:Choice Requires="x14">
        <control shapeId="1034" r:id="rId8" name="Control 10">
          <controlPr defaultSize="0" r:id="rId7">
            <anchor moveWithCells="1">
              <from>
                <xdr:col>12</xdr:col>
                <xdr:colOff>0</xdr:colOff>
                <xdr:row>6</xdr:row>
                <xdr:rowOff>0</xdr:rowOff>
              </from>
              <to>
                <xdr:col>12</xdr:col>
                <xdr:colOff>698500</xdr:colOff>
                <xdr:row>6</xdr:row>
                <xdr:rowOff>196850</xdr:rowOff>
              </to>
            </anchor>
          </controlPr>
        </control>
      </mc:Choice>
      <mc:Fallback>
        <control shapeId="1034" r:id="rId8" name="Control 10"/>
      </mc:Fallback>
    </mc:AlternateContent>
    <mc:AlternateContent xmlns:mc="http://schemas.openxmlformats.org/markup-compatibility/2006">
      <mc:Choice Requires="x14">
        <control shapeId="1033" r:id="rId9" name="Control 9">
          <controlPr defaultSize="0" r:id="rId7">
            <anchor moveWithCells="1">
              <from>
                <xdr:col>12</xdr:col>
                <xdr:colOff>0</xdr:colOff>
                <xdr:row>5</xdr:row>
                <xdr:rowOff>0</xdr:rowOff>
              </from>
              <to>
                <xdr:col>12</xdr:col>
                <xdr:colOff>698500</xdr:colOff>
                <xdr:row>5</xdr:row>
                <xdr:rowOff>196850</xdr:rowOff>
              </to>
            </anchor>
          </controlPr>
        </control>
      </mc:Choice>
      <mc:Fallback>
        <control shapeId="1033" r:id="rId9" name="Control 9"/>
      </mc:Fallback>
    </mc:AlternateContent>
    <mc:AlternateContent xmlns:mc="http://schemas.openxmlformats.org/markup-compatibility/2006">
      <mc:Choice Requires="x14">
        <control shapeId="1032" r:id="rId10" name="Control 8">
          <controlPr defaultSize="0" r:id="rId7">
            <anchor moveWithCells="1">
              <from>
                <xdr:col>12</xdr:col>
                <xdr:colOff>0</xdr:colOff>
                <xdr:row>4</xdr:row>
                <xdr:rowOff>0</xdr:rowOff>
              </from>
              <to>
                <xdr:col>12</xdr:col>
                <xdr:colOff>698500</xdr:colOff>
                <xdr:row>4</xdr:row>
                <xdr:rowOff>196850</xdr:rowOff>
              </to>
            </anchor>
          </controlPr>
        </control>
      </mc:Choice>
      <mc:Fallback>
        <control shapeId="1032" r:id="rId10" name="Control 8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7">
            <anchor moveWithCells="1">
              <from>
                <xdr:col>12</xdr:col>
                <xdr:colOff>0</xdr:colOff>
                <xdr:row>3</xdr:row>
                <xdr:rowOff>0</xdr:rowOff>
              </from>
              <to>
                <xdr:col>12</xdr:col>
                <xdr:colOff>698500</xdr:colOff>
                <xdr:row>3</xdr:row>
                <xdr:rowOff>196850</xdr:rowOff>
              </to>
            </anchor>
          </controlPr>
        </control>
      </mc:Choice>
      <mc:Fallback>
        <control shapeId="1031" r:id="rId11" name="Control 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BFE96-DB7E-4FE1-930E-5FE293B1DFE3}">
  <dimension ref="A1:C8"/>
  <sheetViews>
    <sheetView workbookViewId="0">
      <selection activeCell="C2" sqref="C2:C8"/>
    </sheetView>
  </sheetViews>
  <sheetFormatPr baseColWidth="10" defaultRowHeight="12.5" x14ac:dyDescent="0.25"/>
  <cols>
    <col min="1" max="1" width="32.54296875" bestFit="1" customWidth="1"/>
    <col min="2" max="2" width="27.26953125" bestFit="1" customWidth="1"/>
  </cols>
  <sheetData>
    <row r="1" spans="1:3" ht="18" x14ac:dyDescent="0.4">
      <c r="A1" s="4" t="s">
        <v>140</v>
      </c>
    </row>
    <row r="2" spans="1:3" ht="13" x14ac:dyDescent="0.3">
      <c r="B2" s="23">
        <v>2025</v>
      </c>
      <c r="C2" s="35">
        <v>2026</v>
      </c>
    </row>
    <row r="3" spans="1:3" ht="13" x14ac:dyDescent="0.3">
      <c r="A3" s="25" t="s">
        <v>136</v>
      </c>
      <c r="B3" s="23" t="s">
        <v>137</v>
      </c>
      <c r="C3" s="32" t="s">
        <v>2</v>
      </c>
    </row>
    <row r="4" spans="1:3" ht="17" x14ac:dyDescent="0.5">
      <c r="A4" s="1">
        <v>1</v>
      </c>
      <c r="B4" s="24">
        <v>30</v>
      </c>
      <c r="C4" s="33">
        <f>ROUND(B4*1.1,0)</f>
        <v>33</v>
      </c>
    </row>
    <row r="5" spans="1:3" ht="17" x14ac:dyDescent="0.5">
      <c r="A5" s="1">
        <v>2</v>
      </c>
      <c r="B5" s="24">
        <v>55</v>
      </c>
      <c r="C5" s="33">
        <f t="shared" ref="C5:C7" si="0">ROUND(B5*1.1,0)</f>
        <v>61</v>
      </c>
    </row>
    <row r="6" spans="1:3" ht="17" x14ac:dyDescent="0.5">
      <c r="A6" s="1">
        <v>3</v>
      </c>
      <c r="B6" s="24">
        <v>80</v>
      </c>
      <c r="C6" s="33">
        <f t="shared" si="0"/>
        <v>88</v>
      </c>
    </row>
    <row r="7" spans="1:3" ht="17" x14ac:dyDescent="0.5">
      <c r="A7" s="1">
        <v>4</v>
      </c>
      <c r="B7" s="24">
        <v>100</v>
      </c>
      <c r="C7" s="33">
        <f t="shared" si="0"/>
        <v>110</v>
      </c>
    </row>
    <row r="8" spans="1:3" ht="17" x14ac:dyDescent="0.5">
      <c r="A8" s="1"/>
      <c r="B8" s="24"/>
      <c r="C8" s="33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B0599-5B5B-4754-95FA-D1B9D422E258}">
  <dimension ref="A1:C8"/>
  <sheetViews>
    <sheetView workbookViewId="0">
      <selection activeCell="E19" sqref="E19"/>
    </sheetView>
  </sheetViews>
  <sheetFormatPr baseColWidth="10" defaultRowHeight="12.5" x14ac:dyDescent="0.25"/>
  <cols>
    <col min="2" max="2" width="27.26953125" bestFit="1" customWidth="1"/>
  </cols>
  <sheetData>
    <row r="1" spans="1:3" ht="18" x14ac:dyDescent="0.4">
      <c r="A1" s="4" t="s">
        <v>138</v>
      </c>
    </row>
    <row r="2" spans="1:3" ht="13" x14ac:dyDescent="0.3">
      <c r="B2" s="23">
        <v>2025</v>
      </c>
      <c r="C2" s="35">
        <v>2026</v>
      </c>
    </row>
    <row r="3" spans="1:3" ht="13" x14ac:dyDescent="0.3">
      <c r="A3" s="25" t="s">
        <v>136</v>
      </c>
      <c r="B3" s="23" t="s">
        <v>137</v>
      </c>
      <c r="C3" s="32" t="s">
        <v>2</v>
      </c>
    </row>
    <row r="4" spans="1:3" ht="17" x14ac:dyDescent="0.5">
      <c r="A4" s="1">
        <v>1</v>
      </c>
      <c r="B4" s="24">
        <v>20</v>
      </c>
      <c r="C4" s="33">
        <f>ROUND(B4*1.1,0)</f>
        <v>22</v>
      </c>
    </row>
    <row r="5" spans="1:3" ht="17" x14ac:dyDescent="0.5">
      <c r="A5" s="1">
        <v>2</v>
      </c>
      <c r="B5" s="24">
        <v>34</v>
      </c>
      <c r="C5" s="33">
        <f t="shared" ref="C5:C7" si="0">ROUND(B5*1.1,0)</f>
        <v>37</v>
      </c>
    </row>
    <row r="6" spans="1:3" ht="17" x14ac:dyDescent="0.5">
      <c r="A6" s="1">
        <v>3</v>
      </c>
      <c r="B6" s="24">
        <v>45</v>
      </c>
      <c r="C6" s="33">
        <f t="shared" si="0"/>
        <v>50</v>
      </c>
    </row>
    <row r="7" spans="1:3" ht="17" x14ac:dyDescent="0.5">
      <c r="A7" s="1">
        <v>4</v>
      </c>
      <c r="B7" s="24">
        <v>52</v>
      </c>
      <c r="C7" s="33">
        <f t="shared" si="0"/>
        <v>57</v>
      </c>
    </row>
    <row r="8" spans="1:3" ht="17" x14ac:dyDescent="0.5">
      <c r="A8" s="1"/>
      <c r="B8" s="24"/>
      <c r="C8" s="33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B86E8-C9BF-4833-B8F2-76541325DFF6}">
  <dimension ref="A1:E10"/>
  <sheetViews>
    <sheetView workbookViewId="0">
      <selection activeCell="K16" sqref="K16"/>
    </sheetView>
  </sheetViews>
  <sheetFormatPr baseColWidth="10" defaultRowHeight="12.5" x14ac:dyDescent="0.25"/>
  <cols>
    <col min="2" max="2" width="27.26953125" bestFit="1" customWidth="1"/>
    <col min="3" max="3" width="15.90625" bestFit="1" customWidth="1"/>
  </cols>
  <sheetData>
    <row r="1" spans="1:5" ht="18" x14ac:dyDescent="0.4">
      <c r="A1" s="4" t="s">
        <v>139</v>
      </c>
    </row>
    <row r="2" spans="1:5" ht="13" x14ac:dyDescent="0.3">
      <c r="B2" s="36">
        <v>2025</v>
      </c>
      <c r="C2" s="37"/>
      <c r="D2" s="34">
        <v>2026</v>
      </c>
      <c r="E2" s="34"/>
    </row>
    <row r="3" spans="1:5" ht="13" x14ac:dyDescent="0.3">
      <c r="A3" s="25" t="s">
        <v>136</v>
      </c>
      <c r="B3" s="23" t="s">
        <v>137</v>
      </c>
      <c r="C3" s="23" t="s">
        <v>141</v>
      </c>
      <c r="D3" s="32" t="s">
        <v>2</v>
      </c>
      <c r="E3" s="32" t="s">
        <v>145</v>
      </c>
    </row>
    <row r="4" spans="1:5" ht="17" x14ac:dyDescent="0.5">
      <c r="A4" s="1">
        <v>1</v>
      </c>
      <c r="B4" s="24">
        <v>18</v>
      </c>
      <c r="C4" s="24">
        <f>B4*0.85</f>
        <v>15.299999999999999</v>
      </c>
      <c r="D4" s="33">
        <f>ROUND(B4*1.1,0)</f>
        <v>20</v>
      </c>
      <c r="E4" s="33">
        <f>ROUND(D4*0.85,0)</f>
        <v>17</v>
      </c>
    </row>
    <row r="5" spans="1:5" ht="17" x14ac:dyDescent="0.5">
      <c r="A5" s="1">
        <v>2</v>
      </c>
      <c r="B5" s="24">
        <v>16</v>
      </c>
      <c r="C5" s="24">
        <f t="shared" ref="C5:C10" si="0">B5*0.85</f>
        <v>13.6</v>
      </c>
      <c r="D5" s="33">
        <f t="shared" ref="D5:D11" si="1">ROUND(B5*1.1,0)</f>
        <v>18</v>
      </c>
      <c r="E5" s="33">
        <f t="shared" ref="E5:E11" si="2">ROUND(D5*0.85,0)</f>
        <v>15</v>
      </c>
    </row>
    <row r="6" spans="1:5" ht="17" x14ac:dyDescent="0.5">
      <c r="A6" s="1">
        <v>3</v>
      </c>
      <c r="B6" s="24">
        <v>14</v>
      </c>
      <c r="C6" s="24">
        <f t="shared" si="0"/>
        <v>11.9</v>
      </c>
      <c r="D6" s="33">
        <f t="shared" si="1"/>
        <v>15</v>
      </c>
      <c r="E6" s="33">
        <f t="shared" si="2"/>
        <v>13</v>
      </c>
    </row>
    <row r="7" spans="1:5" ht="17" x14ac:dyDescent="0.5">
      <c r="A7" s="1">
        <v>4</v>
      </c>
      <c r="B7" s="24">
        <v>12</v>
      </c>
      <c r="C7" s="24">
        <f t="shared" si="0"/>
        <v>10.199999999999999</v>
      </c>
      <c r="D7" s="33">
        <f t="shared" si="1"/>
        <v>13</v>
      </c>
      <c r="E7" s="33">
        <f t="shared" si="2"/>
        <v>11</v>
      </c>
    </row>
    <row r="8" spans="1:5" ht="17" x14ac:dyDescent="0.5">
      <c r="A8" s="1">
        <v>5</v>
      </c>
      <c r="B8" s="24">
        <v>12</v>
      </c>
      <c r="C8" s="24">
        <f t="shared" si="0"/>
        <v>10.199999999999999</v>
      </c>
      <c r="D8" s="33">
        <f t="shared" si="1"/>
        <v>13</v>
      </c>
      <c r="E8" s="33">
        <f t="shared" si="2"/>
        <v>11</v>
      </c>
    </row>
    <row r="9" spans="1:5" ht="17" x14ac:dyDescent="0.5">
      <c r="A9" s="1">
        <v>6</v>
      </c>
      <c r="B9" s="24">
        <v>12</v>
      </c>
      <c r="C9" s="24">
        <f t="shared" si="0"/>
        <v>10.199999999999999</v>
      </c>
      <c r="D9" s="33">
        <f t="shared" si="1"/>
        <v>13</v>
      </c>
      <c r="E9" s="33">
        <f t="shared" si="2"/>
        <v>11</v>
      </c>
    </row>
    <row r="10" spans="1:5" ht="17" x14ac:dyDescent="0.5">
      <c r="A10" s="1"/>
      <c r="B10" s="24"/>
      <c r="C10" s="24"/>
      <c r="D10" s="33"/>
      <c r="E10" s="33"/>
    </row>
  </sheetData>
  <mergeCells count="2">
    <mergeCell ref="D2:E2"/>
    <mergeCell ref="B2:C2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FA8B-DD25-4596-B42A-EDACE9B0CF88}">
  <dimension ref="A1:G44"/>
  <sheetViews>
    <sheetView tabSelected="1" workbookViewId="0">
      <selection activeCell="N19" sqref="N19"/>
    </sheetView>
  </sheetViews>
  <sheetFormatPr baseColWidth="10" defaultRowHeight="12.5" x14ac:dyDescent="0.25"/>
  <cols>
    <col min="1" max="1" width="50.6328125" bestFit="1" customWidth="1"/>
    <col min="2" max="2" width="21.54296875" customWidth="1"/>
    <col min="3" max="3" width="16.08984375" customWidth="1"/>
    <col min="4" max="4" width="14.26953125" customWidth="1"/>
    <col min="5" max="5" width="14.08984375" bestFit="1" customWidth="1"/>
    <col min="6" max="6" width="14.08984375" customWidth="1"/>
    <col min="7" max="7" width="17.1796875" bestFit="1" customWidth="1"/>
  </cols>
  <sheetData>
    <row r="1" spans="1:7" ht="23" x14ac:dyDescent="0.5">
      <c r="A1" s="11" t="s">
        <v>82</v>
      </c>
      <c r="B1" s="11"/>
      <c r="C1" s="11"/>
      <c r="G1" s="11"/>
    </row>
    <row r="2" spans="1:7" ht="18" x14ac:dyDescent="0.4">
      <c r="D2" s="19" t="s">
        <v>146</v>
      </c>
      <c r="F2" s="19" t="s">
        <v>147</v>
      </c>
    </row>
    <row r="3" spans="1:7" ht="18" x14ac:dyDescent="0.4">
      <c r="A3" s="19" t="s">
        <v>18</v>
      </c>
      <c r="B3" s="19" t="s">
        <v>109</v>
      </c>
      <c r="C3" s="19" t="s">
        <v>130</v>
      </c>
      <c r="D3" s="19" t="s">
        <v>16</v>
      </c>
      <c r="E3" s="19" t="s">
        <v>20</v>
      </c>
      <c r="F3" s="19"/>
      <c r="G3" s="19" t="s">
        <v>133</v>
      </c>
    </row>
    <row r="4" spans="1:7" ht="17.5" x14ac:dyDescent="0.35">
      <c r="A4" s="12" t="s">
        <v>121</v>
      </c>
      <c r="B4" s="22"/>
      <c r="C4" s="22"/>
      <c r="D4" s="22">
        <v>3.5</v>
      </c>
      <c r="E4" s="15" t="s">
        <v>21</v>
      </c>
      <c r="F4" s="15">
        <f>ROUND(D4*1.1,1)</f>
        <v>3.9</v>
      </c>
      <c r="G4" s="12"/>
    </row>
    <row r="5" spans="1:7" ht="17.5" x14ac:dyDescent="0.35">
      <c r="A5" s="12" t="s">
        <v>121</v>
      </c>
      <c r="B5" s="22"/>
      <c r="C5" s="22"/>
      <c r="D5" s="22">
        <v>3.5</v>
      </c>
      <c r="E5" s="16" t="s">
        <v>22</v>
      </c>
      <c r="F5" s="16"/>
      <c r="G5" s="12"/>
    </row>
    <row r="6" spans="1:7" ht="17.5" x14ac:dyDescent="0.35">
      <c r="A6" s="12" t="s">
        <v>123</v>
      </c>
      <c r="B6" s="22"/>
      <c r="C6" s="22"/>
      <c r="D6" s="22">
        <v>3.2</v>
      </c>
      <c r="E6" s="16" t="s">
        <v>23</v>
      </c>
      <c r="F6" s="16"/>
      <c r="G6" s="12"/>
    </row>
    <row r="7" spans="1:7" ht="17.5" x14ac:dyDescent="0.35">
      <c r="A7" s="12" t="s">
        <v>28</v>
      </c>
      <c r="B7" s="22"/>
      <c r="C7" s="22"/>
      <c r="D7" s="22">
        <v>4</v>
      </c>
      <c r="E7" s="16" t="s">
        <v>24</v>
      </c>
      <c r="F7" s="16"/>
      <c r="G7" s="12"/>
    </row>
    <row r="8" spans="1:7" ht="17.5" x14ac:dyDescent="0.35">
      <c r="A8" s="12" t="s">
        <v>28</v>
      </c>
      <c r="B8" s="22"/>
      <c r="C8" s="22"/>
      <c r="D8" s="22">
        <v>4</v>
      </c>
      <c r="E8" s="16" t="s">
        <v>25</v>
      </c>
      <c r="F8" s="16"/>
      <c r="G8" s="12"/>
    </row>
    <row r="9" spans="1:7" ht="17.5" x14ac:dyDescent="0.35">
      <c r="A9" s="12" t="s">
        <v>122</v>
      </c>
      <c r="B9" s="22"/>
      <c r="C9" s="22"/>
      <c r="D9" s="22">
        <v>3.5</v>
      </c>
      <c r="E9" s="16" t="s">
        <v>26</v>
      </c>
      <c r="F9" s="16"/>
      <c r="G9" s="12"/>
    </row>
    <row r="10" spans="1:7" ht="17.5" x14ac:dyDescent="0.35">
      <c r="A10" s="12" t="s">
        <v>122</v>
      </c>
      <c r="B10" s="22"/>
      <c r="C10" s="22"/>
      <c r="D10" s="22">
        <v>3.5</v>
      </c>
      <c r="E10" s="16" t="s">
        <v>27</v>
      </c>
      <c r="F10" s="16"/>
      <c r="G10" s="12"/>
    </row>
    <row r="11" spans="1:7" ht="17.5" x14ac:dyDescent="0.35">
      <c r="A11" s="14" t="s">
        <v>36</v>
      </c>
      <c r="B11" s="22"/>
      <c r="C11" s="22"/>
      <c r="D11" s="22">
        <v>3</v>
      </c>
      <c r="E11" s="16" t="s">
        <v>29</v>
      </c>
      <c r="F11" s="16"/>
      <c r="G11" s="14"/>
    </row>
    <row r="12" spans="1:7" ht="17.5" x14ac:dyDescent="0.35">
      <c r="A12" s="12" t="s">
        <v>37</v>
      </c>
      <c r="B12" s="22"/>
      <c r="C12" s="22"/>
      <c r="D12" s="22">
        <v>3</v>
      </c>
      <c r="E12" s="16" t="s">
        <v>30</v>
      </c>
      <c r="F12" s="16"/>
      <c r="G12" s="12"/>
    </row>
    <row r="13" spans="1:7" ht="17.5" x14ac:dyDescent="0.35">
      <c r="A13" s="12" t="s">
        <v>38</v>
      </c>
      <c r="B13" s="22"/>
      <c r="C13" s="22"/>
      <c r="D13" s="22">
        <v>3</v>
      </c>
      <c r="E13" s="16" t="s">
        <v>31</v>
      </c>
      <c r="F13" s="16"/>
      <c r="G13" s="12"/>
    </row>
    <row r="14" spans="1:7" ht="17.5" x14ac:dyDescent="0.35">
      <c r="A14" s="12" t="s">
        <v>39</v>
      </c>
      <c r="B14" s="22"/>
      <c r="C14" s="22"/>
      <c r="D14" s="22">
        <v>3</v>
      </c>
      <c r="E14" s="16" t="s">
        <v>32</v>
      </c>
      <c r="F14" s="16"/>
      <c r="G14" s="12"/>
    </row>
    <row r="15" spans="1:7" ht="17.5" x14ac:dyDescent="0.35">
      <c r="A15" s="12" t="s">
        <v>40</v>
      </c>
      <c r="B15" s="22"/>
      <c r="C15" s="22"/>
      <c r="D15" s="22">
        <v>3</v>
      </c>
      <c r="E15" s="16" t="s">
        <v>33</v>
      </c>
      <c r="F15" s="16"/>
      <c r="G15" s="12"/>
    </row>
    <row r="16" spans="1:7" ht="17.5" x14ac:dyDescent="0.35">
      <c r="A16" s="12" t="s">
        <v>41</v>
      </c>
      <c r="B16" s="22"/>
      <c r="C16" s="22"/>
      <c r="D16" s="22">
        <v>3</v>
      </c>
      <c r="E16" s="16" t="s">
        <v>34</v>
      </c>
      <c r="F16" s="16"/>
      <c r="G16" s="12"/>
    </row>
    <row r="17" spans="1:7" ht="17.5" x14ac:dyDescent="0.35">
      <c r="A17" s="12" t="s">
        <v>42</v>
      </c>
      <c r="B17" s="22"/>
      <c r="C17" s="22"/>
      <c r="D17" s="22">
        <v>3.5</v>
      </c>
      <c r="E17" s="16" t="s">
        <v>35</v>
      </c>
      <c r="F17" s="16"/>
      <c r="G17" s="12"/>
    </row>
    <row r="18" spans="1:7" ht="17.5" x14ac:dyDescent="0.35">
      <c r="A18" s="12" t="s">
        <v>19</v>
      </c>
      <c r="B18" s="22"/>
      <c r="C18" s="22"/>
      <c r="D18" s="22">
        <v>3.5</v>
      </c>
      <c r="E18" s="16" t="s">
        <v>43</v>
      </c>
      <c r="F18" s="16"/>
      <c r="G18" s="12"/>
    </row>
    <row r="19" spans="1:7" ht="17.5" x14ac:dyDescent="0.35">
      <c r="A19" s="12" t="s">
        <v>17</v>
      </c>
      <c r="B19" s="22"/>
      <c r="C19" s="22"/>
      <c r="D19" s="22">
        <v>3.5</v>
      </c>
      <c r="E19" s="16" t="s">
        <v>44</v>
      </c>
      <c r="F19" s="16"/>
      <c r="G19" s="12"/>
    </row>
    <row r="20" spans="1:7" ht="17.5" x14ac:dyDescent="0.35">
      <c r="A20" s="12" t="s">
        <v>17</v>
      </c>
      <c r="B20" s="22"/>
      <c r="C20" s="22"/>
      <c r="D20" s="22">
        <v>3.5</v>
      </c>
      <c r="E20" s="16" t="s">
        <v>45</v>
      </c>
      <c r="F20" s="16"/>
      <c r="G20" s="12"/>
    </row>
    <row r="21" spans="1:7" ht="17.5" x14ac:dyDescent="0.35">
      <c r="A21" s="12" t="s">
        <v>124</v>
      </c>
      <c r="B21" s="22"/>
      <c r="C21" s="22"/>
      <c r="D21" s="22">
        <v>3.5</v>
      </c>
      <c r="E21" s="16" t="s">
        <v>46</v>
      </c>
      <c r="F21" s="16"/>
      <c r="G21" s="12"/>
    </row>
    <row r="22" spans="1:7" ht="17.5" x14ac:dyDescent="0.35">
      <c r="A22" s="12" t="s">
        <v>124</v>
      </c>
      <c r="B22" s="22"/>
      <c r="C22" s="22"/>
      <c r="D22" s="22">
        <v>3.5</v>
      </c>
      <c r="E22" s="16" t="s">
        <v>47</v>
      </c>
      <c r="F22" s="16"/>
      <c r="G22" s="12"/>
    </row>
    <row r="23" spans="1:7" ht="17.5" x14ac:dyDescent="0.35">
      <c r="A23" s="12" t="s">
        <v>51</v>
      </c>
      <c r="B23" s="22"/>
      <c r="C23" s="22"/>
      <c r="D23" s="22">
        <v>2.5</v>
      </c>
      <c r="E23" s="16" t="s">
        <v>48</v>
      </c>
      <c r="F23" s="16"/>
      <c r="G23" s="12"/>
    </row>
    <row r="24" spans="1:7" ht="17.5" x14ac:dyDescent="0.35">
      <c r="A24" s="12" t="s">
        <v>50</v>
      </c>
      <c r="B24" s="22"/>
      <c r="C24" s="22"/>
      <c r="D24" s="22">
        <v>2.5</v>
      </c>
      <c r="E24" s="16" t="s">
        <v>49</v>
      </c>
      <c r="F24" s="16"/>
      <c r="G24" s="12"/>
    </row>
    <row r="25" spans="1:7" ht="17.5" x14ac:dyDescent="0.35">
      <c r="A25" s="12" t="s">
        <v>58</v>
      </c>
      <c r="B25" s="22">
        <v>1.29</v>
      </c>
      <c r="C25" s="22"/>
      <c r="D25" s="22">
        <v>2.8</v>
      </c>
      <c r="E25" s="16" t="s">
        <v>52</v>
      </c>
      <c r="F25" s="16"/>
      <c r="G25" s="12" t="s">
        <v>132</v>
      </c>
    </row>
    <row r="26" spans="1:7" ht="17.5" x14ac:dyDescent="0.35">
      <c r="A26" s="12" t="s">
        <v>59</v>
      </c>
      <c r="B26" s="22">
        <v>1.19</v>
      </c>
      <c r="C26" s="22"/>
      <c r="D26" s="22">
        <v>2.8</v>
      </c>
      <c r="E26" s="16" t="s">
        <v>53</v>
      </c>
      <c r="F26" s="16"/>
      <c r="G26" s="12" t="s">
        <v>131</v>
      </c>
    </row>
    <row r="27" spans="1:7" ht="17.5" x14ac:dyDescent="0.35">
      <c r="A27" s="12" t="s">
        <v>125</v>
      </c>
      <c r="B27" s="22">
        <f>24.07/16</f>
        <v>1.504375</v>
      </c>
      <c r="C27" s="22"/>
      <c r="D27" s="22">
        <v>3</v>
      </c>
      <c r="E27" s="16" t="s">
        <v>54</v>
      </c>
      <c r="F27" s="16"/>
      <c r="G27" s="12" t="s">
        <v>134</v>
      </c>
    </row>
    <row r="28" spans="1:7" ht="17.5" x14ac:dyDescent="0.35">
      <c r="A28" s="12" t="s">
        <v>126</v>
      </c>
      <c r="B28" s="22">
        <f>14.99/20</f>
        <v>0.74950000000000006</v>
      </c>
      <c r="C28" s="22"/>
      <c r="D28" s="22">
        <v>2</v>
      </c>
      <c r="E28" s="16" t="s">
        <v>55</v>
      </c>
      <c r="F28" s="16"/>
      <c r="G28" s="12" t="s">
        <v>134</v>
      </c>
    </row>
    <row r="29" spans="1:7" ht="17.5" x14ac:dyDescent="0.35">
      <c r="A29" s="12" t="s">
        <v>127</v>
      </c>
      <c r="B29" s="22">
        <f>27.93/12</f>
        <v>2.3275000000000001</v>
      </c>
      <c r="C29" s="22"/>
      <c r="D29" s="22">
        <v>4.5</v>
      </c>
      <c r="E29" s="16" t="s">
        <v>56</v>
      </c>
      <c r="F29" s="16"/>
      <c r="G29" s="12" t="s">
        <v>134</v>
      </c>
    </row>
    <row r="30" spans="1:7" ht="17.5" x14ac:dyDescent="0.35">
      <c r="A30" s="12" t="s">
        <v>128</v>
      </c>
      <c r="B30" s="22">
        <f>10.27/12</f>
        <v>0.85583333333333333</v>
      </c>
      <c r="C30" s="22"/>
      <c r="D30" s="22">
        <v>2</v>
      </c>
      <c r="E30" s="16" t="s">
        <v>57</v>
      </c>
      <c r="F30" s="16"/>
      <c r="G30" s="12" t="s">
        <v>134</v>
      </c>
    </row>
    <row r="31" spans="1:7" ht="17.5" x14ac:dyDescent="0.35">
      <c r="A31" s="12" t="s">
        <v>68</v>
      </c>
      <c r="B31" s="22">
        <f>12.84/24</f>
        <v>0.53500000000000003</v>
      </c>
      <c r="C31" s="22"/>
      <c r="D31" s="22"/>
      <c r="E31" s="16" t="s">
        <v>60</v>
      </c>
      <c r="F31" s="16"/>
      <c r="G31" s="12"/>
    </row>
    <row r="32" spans="1:7" ht="17.5" x14ac:dyDescent="0.35">
      <c r="A32" s="12" t="s">
        <v>69</v>
      </c>
      <c r="B32" s="22"/>
      <c r="C32" s="22"/>
      <c r="D32" s="22"/>
      <c r="E32" s="16" t="s">
        <v>61</v>
      </c>
      <c r="F32" s="16"/>
      <c r="G32" s="12"/>
    </row>
    <row r="33" spans="1:7" ht="17.5" x14ac:dyDescent="0.35">
      <c r="A33" s="12" t="s">
        <v>70</v>
      </c>
      <c r="B33" s="22"/>
      <c r="C33" s="22"/>
      <c r="D33" s="22"/>
      <c r="E33" s="17" t="s">
        <v>62</v>
      </c>
      <c r="F33" s="17"/>
      <c r="G33" s="12"/>
    </row>
    <row r="34" spans="1:7" ht="17.5" x14ac:dyDescent="0.35">
      <c r="A34" s="12" t="s">
        <v>67</v>
      </c>
      <c r="B34" s="22"/>
      <c r="C34" s="22"/>
      <c r="D34" s="22"/>
      <c r="E34" s="16" t="s">
        <v>63</v>
      </c>
      <c r="F34" s="16"/>
      <c r="G34" s="12"/>
    </row>
    <row r="35" spans="1:7" ht="17.5" x14ac:dyDescent="0.35">
      <c r="A35" s="12" t="s">
        <v>71</v>
      </c>
      <c r="B35" s="22"/>
      <c r="C35" s="22"/>
      <c r="D35" s="22"/>
      <c r="E35" s="16" t="s">
        <v>64</v>
      </c>
      <c r="F35" s="16"/>
      <c r="G35" s="12"/>
    </row>
    <row r="36" spans="1:7" ht="17.5" x14ac:dyDescent="0.35">
      <c r="A36" s="12" t="s">
        <v>129</v>
      </c>
      <c r="B36" s="22"/>
      <c r="C36" s="22"/>
      <c r="D36" s="22"/>
      <c r="E36" s="17" t="s">
        <v>65</v>
      </c>
      <c r="F36" s="17"/>
      <c r="G36" s="12"/>
    </row>
    <row r="37" spans="1:7" ht="17.5" x14ac:dyDescent="0.35">
      <c r="A37" s="12" t="s">
        <v>74</v>
      </c>
      <c r="B37" s="22"/>
      <c r="C37" s="22"/>
      <c r="D37" s="22"/>
      <c r="E37" s="16" t="s">
        <v>66</v>
      </c>
      <c r="F37" s="16"/>
      <c r="G37" s="12"/>
    </row>
    <row r="38" spans="1:7" ht="17.5" x14ac:dyDescent="0.35">
      <c r="A38" s="12"/>
      <c r="B38" s="22"/>
      <c r="C38" s="22"/>
      <c r="D38" s="12"/>
      <c r="E38" s="16"/>
      <c r="F38" s="16"/>
      <c r="G38" s="12"/>
    </row>
    <row r="39" spans="1:7" ht="17.5" x14ac:dyDescent="0.35">
      <c r="A39" s="12" t="s">
        <v>75</v>
      </c>
      <c r="B39" s="22"/>
      <c r="C39" s="22"/>
      <c r="D39" s="12"/>
      <c r="E39" s="16" t="s">
        <v>72</v>
      </c>
      <c r="F39" s="16"/>
      <c r="G39" s="12"/>
    </row>
    <row r="40" spans="1:7" ht="17.5" x14ac:dyDescent="0.35">
      <c r="A40" s="12"/>
      <c r="B40" s="22"/>
      <c r="C40" s="22"/>
      <c r="D40" s="12"/>
      <c r="E40" s="16" t="s">
        <v>73</v>
      </c>
      <c r="F40" s="16"/>
      <c r="G40" s="12"/>
    </row>
    <row r="41" spans="1:7" ht="17.5" x14ac:dyDescent="0.35">
      <c r="A41" s="12" t="s">
        <v>78</v>
      </c>
      <c r="B41" s="22"/>
      <c r="C41" s="22"/>
      <c r="D41" s="12"/>
      <c r="E41" s="16" t="s">
        <v>79</v>
      </c>
      <c r="F41" s="16"/>
      <c r="G41" s="12"/>
    </row>
    <row r="42" spans="1:7" ht="17.5" x14ac:dyDescent="0.35">
      <c r="A42" s="12" t="s">
        <v>77</v>
      </c>
      <c r="B42" s="22"/>
      <c r="C42" s="22"/>
      <c r="D42" s="12"/>
      <c r="E42" s="16" t="s">
        <v>80</v>
      </c>
      <c r="F42" s="16"/>
      <c r="G42" s="12"/>
    </row>
    <row r="43" spans="1:7" ht="17.5" x14ac:dyDescent="0.35">
      <c r="A43" s="12" t="s">
        <v>76</v>
      </c>
      <c r="B43" s="22"/>
      <c r="C43" s="22"/>
      <c r="D43" s="12"/>
      <c r="E43" s="16" t="s">
        <v>81</v>
      </c>
      <c r="F43" s="16"/>
      <c r="G43" s="12"/>
    </row>
    <row r="44" spans="1:7" ht="17.5" x14ac:dyDescent="0.35">
      <c r="A44" s="12"/>
      <c r="B44" s="22"/>
      <c r="C44" s="22"/>
      <c r="D44" s="12"/>
      <c r="E44" s="16"/>
      <c r="F44" s="16"/>
      <c r="G44" s="12"/>
    </row>
  </sheetData>
  <phoneticPr fontId="9" type="noConversion"/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7E75D-25FA-489C-A9E1-AEDBD6ADD0F5}">
  <dimension ref="A1:D19"/>
  <sheetViews>
    <sheetView workbookViewId="0">
      <selection activeCell="H15" sqref="H15"/>
    </sheetView>
  </sheetViews>
  <sheetFormatPr baseColWidth="10" defaultRowHeight="12.5" x14ac:dyDescent="0.25"/>
  <cols>
    <col min="1" max="1" width="40" bestFit="1" customWidth="1"/>
    <col min="2" max="2" width="17.90625" bestFit="1" customWidth="1"/>
    <col min="3" max="3" width="22.54296875" bestFit="1" customWidth="1"/>
    <col min="4" max="4" width="21.08984375" bestFit="1" customWidth="1"/>
  </cols>
  <sheetData>
    <row r="1" spans="1:4" ht="20" x14ac:dyDescent="0.4">
      <c r="A1" s="9" t="s">
        <v>104</v>
      </c>
    </row>
    <row r="2" spans="1:4" ht="20" x14ac:dyDescent="0.4">
      <c r="A2" s="8"/>
    </row>
    <row r="3" spans="1:4" ht="20" x14ac:dyDescent="0.4">
      <c r="A3" s="18"/>
      <c r="B3" s="21" t="s">
        <v>109</v>
      </c>
      <c r="C3" s="18" t="s">
        <v>114</v>
      </c>
      <c r="D3" s="18" t="s">
        <v>113</v>
      </c>
    </row>
    <row r="4" spans="1:4" ht="20" x14ac:dyDescent="0.4">
      <c r="A4" s="18" t="s">
        <v>106</v>
      </c>
      <c r="B4" s="21">
        <v>3.29</v>
      </c>
      <c r="C4" s="18">
        <f>ROUND(B4*2,1)</f>
        <v>6.6</v>
      </c>
      <c r="D4" s="18">
        <v>6.9</v>
      </c>
    </row>
    <row r="5" spans="1:4" ht="20" x14ac:dyDescent="0.4">
      <c r="A5" s="18" t="s">
        <v>14</v>
      </c>
      <c r="B5" s="21">
        <v>4.96</v>
      </c>
      <c r="C5" s="18">
        <f t="shared" ref="C5:C7" si="0">ROUND(B5*2,1)</f>
        <v>9.9</v>
      </c>
      <c r="D5" s="18">
        <v>9.9</v>
      </c>
    </row>
    <row r="6" spans="1:4" ht="20" x14ac:dyDescent="0.4">
      <c r="A6" s="18" t="s">
        <v>111</v>
      </c>
      <c r="B6" s="21">
        <v>4.96</v>
      </c>
      <c r="C6" s="18">
        <f t="shared" si="0"/>
        <v>9.9</v>
      </c>
      <c r="D6" s="18">
        <v>9.9</v>
      </c>
    </row>
    <row r="7" spans="1:4" ht="20" x14ac:dyDescent="0.4">
      <c r="A7" s="18" t="s">
        <v>110</v>
      </c>
      <c r="B7" s="21">
        <v>4.96</v>
      </c>
      <c r="C7" s="18">
        <f t="shared" si="0"/>
        <v>9.9</v>
      </c>
      <c r="D7" s="18">
        <v>9.9</v>
      </c>
    </row>
    <row r="8" spans="1:4" ht="20" x14ac:dyDescent="0.4">
      <c r="A8" s="18"/>
      <c r="B8" s="21"/>
      <c r="C8" s="18"/>
      <c r="D8" s="18"/>
    </row>
    <row r="9" spans="1:4" ht="20" x14ac:dyDescent="0.4">
      <c r="A9" s="18"/>
      <c r="C9" s="13"/>
      <c r="D9" s="13"/>
    </row>
    <row r="10" spans="1:4" ht="20" x14ac:dyDescent="0.4">
      <c r="A10" s="18" t="s">
        <v>15</v>
      </c>
      <c r="B10" s="21"/>
      <c r="C10" s="18">
        <f>ROUND(B10*1.6,1)</f>
        <v>0</v>
      </c>
      <c r="D10" s="18"/>
    </row>
    <row r="11" spans="1:4" ht="20" x14ac:dyDescent="0.4">
      <c r="A11" s="18" t="s">
        <v>12</v>
      </c>
      <c r="B11" s="21">
        <v>1.1599999999999999</v>
      </c>
      <c r="C11" s="18">
        <f t="shared" ref="C11" si="1">ROUND(B11*2,1)</f>
        <v>2.2999999999999998</v>
      </c>
      <c r="D11" s="18"/>
    </row>
    <row r="12" spans="1:4" ht="20" x14ac:dyDescent="0.4">
      <c r="A12" s="18" t="s">
        <v>13</v>
      </c>
      <c r="B12" s="21"/>
      <c r="C12" s="18">
        <f>ROUND(B12*1.6,1)</f>
        <v>0</v>
      </c>
      <c r="D12" s="18"/>
    </row>
    <row r="13" spans="1:4" ht="20" x14ac:dyDescent="0.4">
      <c r="A13" s="18"/>
      <c r="B13" s="21"/>
      <c r="C13" s="18"/>
      <c r="D13" s="18"/>
    </row>
    <row r="14" spans="1:4" ht="20" x14ac:dyDescent="0.4">
      <c r="A14" s="18" t="s">
        <v>112</v>
      </c>
      <c r="B14" s="21"/>
      <c r="C14" s="18"/>
      <c r="D14" s="18"/>
    </row>
    <row r="15" spans="1:4" ht="20" x14ac:dyDescent="0.4">
      <c r="A15" s="18" t="s">
        <v>108</v>
      </c>
      <c r="B15" s="21">
        <v>0.85</v>
      </c>
      <c r="C15" s="18">
        <f>ROUND(B15*1.5,1)</f>
        <v>1.3</v>
      </c>
      <c r="D15" s="18"/>
    </row>
    <row r="16" spans="1:4" ht="20" x14ac:dyDescent="0.4">
      <c r="A16" s="18" t="s">
        <v>107</v>
      </c>
      <c r="B16" s="21">
        <v>0.79</v>
      </c>
      <c r="C16" s="18">
        <f>ROUND(B16*1.5,1)</f>
        <v>1.2</v>
      </c>
      <c r="D16" s="18"/>
    </row>
    <row r="17" spans="1:4" ht="20" x14ac:dyDescent="0.4">
      <c r="A17" s="18"/>
      <c r="B17" s="21"/>
      <c r="C17" s="18"/>
      <c r="D17" s="18"/>
    </row>
    <row r="18" spans="1:4" ht="20" x14ac:dyDescent="0.4">
      <c r="A18" s="18"/>
      <c r="B18" s="21"/>
      <c r="C18" s="18"/>
      <c r="D18" s="18"/>
    </row>
    <row r="19" spans="1:4" ht="20" x14ac:dyDescent="0.4">
      <c r="A19" s="18" t="s">
        <v>142</v>
      </c>
      <c r="B19" s="21">
        <f>12*50</f>
        <v>600</v>
      </c>
      <c r="C19" s="18"/>
      <c r="D19" s="18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79C3-48C0-4146-BF99-F364605AF5C4}">
  <dimension ref="A1:F22"/>
  <sheetViews>
    <sheetView workbookViewId="0">
      <selection activeCell="C4" sqref="C4"/>
    </sheetView>
  </sheetViews>
  <sheetFormatPr baseColWidth="10" defaultRowHeight="12.5" x14ac:dyDescent="0.25"/>
  <cols>
    <col min="1" max="1" width="32.1796875" customWidth="1"/>
    <col min="3" max="3" width="4.453125" bestFit="1" customWidth="1"/>
    <col min="4" max="4" width="13.453125" bestFit="1" customWidth="1"/>
    <col min="5" max="5" width="10.81640625" bestFit="1" customWidth="1"/>
    <col min="6" max="6" width="24.36328125" bestFit="1" customWidth="1"/>
  </cols>
  <sheetData>
    <row r="1" spans="1:6" ht="20" x14ac:dyDescent="0.4">
      <c r="A1" s="20" t="s">
        <v>83</v>
      </c>
      <c r="B1" s="12"/>
      <c r="C1" s="12"/>
      <c r="D1" s="19" t="s">
        <v>105</v>
      </c>
      <c r="E1" s="19" t="s">
        <v>119</v>
      </c>
    </row>
    <row r="2" spans="1:6" ht="17.5" x14ac:dyDescent="0.35">
      <c r="A2" s="10"/>
      <c r="B2" s="10"/>
      <c r="C2" s="10"/>
    </row>
    <row r="3" spans="1:6" ht="17.5" x14ac:dyDescent="0.35">
      <c r="A3" s="12" t="s">
        <v>18</v>
      </c>
      <c r="B3" s="12"/>
      <c r="C3" s="12" t="s">
        <v>143</v>
      </c>
      <c r="D3" s="12" t="s">
        <v>118</v>
      </c>
      <c r="E3" s="12" t="s">
        <v>118</v>
      </c>
      <c r="F3" s="12" t="s">
        <v>120</v>
      </c>
    </row>
    <row r="4" spans="1:6" ht="17.5" x14ac:dyDescent="0.35">
      <c r="A4" s="12" t="s">
        <v>84</v>
      </c>
      <c r="B4" s="12" t="s">
        <v>88</v>
      </c>
      <c r="C4" s="12"/>
      <c r="D4" s="13"/>
      <c r="E4" s="13"/>
      <c r="F4" s="13"/>
    </row>
    <row r="5" spans="1:6" ht="17.5" x14ac:dyDescent="0.35">
      <c r="A5" s="12" t="s">
        <v>85</v>
      </c>
      <c r="B5" s="12" t="s">
        <v>88</v>
      </c>
      <c r="C5" s="12"/>
      <c r="D5" s="13"/>
      <c r="E5" s="13"/>
      <c r="F5" s="13"/>
    </row>
    <row r="6" spans="1:6" ht="17.5" x14ac:dyDescent="0.35">
      <c r="A6" s="12" t="s">
        <v>86</v>
      </c>
      <c r="B6" s="12" t="s">
        <v>88</v>
      </c>
      <c r="C6" s="12"/>
      <c r="D6" s="13"/>
      <c r="E6" s="13"/>
      <c r="F6" s="13"/>
    </row>
    <row r="7" spans="1:6" ht="17.5" x14ac:dyDescent="0.35">
      <c r="A7" s="12" t="s">
        <v>87</v>
      </c>
      <c r="B7" s="12" t="s">
        <v>88</v>
      </c>
      <c r="C7" s="12"/>
      <c r="D7" s="13"/>
      <c r="E7" s="13"/>
      <c r="F7" s="13"/>
    </row>
    <row r="8" spans="1:6" ht="17.5" x14ac:dyDescent="0.35">
      <c r="A8" s="12" t="s">
        <v>89</v>
      </c>
      <c r="B8" s="12" t="s">
        <v>94</v>
      </c>
      <c r="C8" s="12"/>
      <c r="D8" s="13"/>
      <c r="E8" s="13"/>
      <c r="F8" s="13"/>
    </row>
    <row r="9" spans="1:6" ht="17.5" x14ac:dyDescent="0.35">
      <c r="A9" s="12" t="s">
        <v>90</v>
      </c>
      <c r="B9" s="12" t="s">
        <v>94</v>
      </c>
      <c r="C9" s="12"/>
      <c r="D9" s="13"/>
      <c r="E9" s="13"/>
      <c r="F9" s="13"/>
    </row>
    <row r="10" spans="1:6" ht="17.5" x14ac:dyDescent="0.35">
      <c r="A10" s="12" t="s">
        <v>91</v>
      </c>
      <c r="B10" s="12" t="s">
        <v>94</v>
      </c>
      <c r="C10" s="12"/>
      <c r="D10" s="13"/>
      <c r="E10" s="13"/>
      <c r="F10" s="13"/>
    </row>
    <row r="11" spans="1:6" ht="17.5" x14ac:dyDescent="0.35">
      <c r="A11" s="12" t="s">
        <v>92</v>
      </c>
      <c r="B11" s="12" t="s">
        <v>94</v>
      </c>
      <c r="C11" s="12"/>
      <c r="D11" s="13"/>
      <c r="E11" s="13"/>
      <c r="F11" s="13"/>
    </row>
    <row r="12" spans="1:6" ht="17.5" x14ac:dyDescent="0.35">
      <c r="A12" s="12" t="s">
        <v>95</v>
      </c>
      <c r="B12" s="12" t="s">
        <v>93</v>
      </c>
      <c r="C12" s="12"/>
      <c r="D12" s="13"/>
      <c r="E12" s="13"/>
      <c r="F12" s="13"/>
    </row>
    <row r="13" spans="1:6" ht="17.5" x14ac:dyDescent="0.35">
      <c r="A13" s="12" t="s">
        <v>96</v>
      </c>
      <c r="B13" s="12" t="s">
        <v>93</v>
      </c>
      <c r="C13" s="12"/>
      <c r="D13" s="13"/>
      <c r="E13" s="13"/>
      <c r="F13" s="13"/>
    </row>
    <row r="14" spans="1:6" ht="17.5" x14ac:dyDescent="0.35">
      <c r="A14" s="12" t="s">
        <v>97</v>
      </c>
      <c r="B14" s="12" t="s">
        <v>93</v>
      </c>
      <c r="C14" s="12"/>
      <c r="D14" s="13"/>
      <c r="E14" s="13"/>
      <c r="F14" s="13"/>
    </row>
    <row r="15" spans="1:6" ht="17.5" x14ac:dyDescent="0.35">
      <c r="A15" s="12" t="s">
        <v>98</v>
      </c>
      <c r="B15" s="12" t="s">
        <v>93</v>
      </c>
      <c r="C15" s="12"/>
      <c r="D15" s="13"/>
      <c r="E15" s="13"/>
      <c r="F15" s="13"/>
    </row>
    <row r="16" spans="1:6" ht="17.5" x14ac:dyDescent="0.35">
      <c r="A16" s="12" t="s">
        <v>100</v>
      </c>
      <c r="B16" s="12" t="s">
        <v>99</v>
      </c>
      <c r="C16" s="12"/>
      <c r="D16" s="13"/>
      <c r="E16" s="13"/>
      <c r="F16" s="13"/>
    </row>
    <row r="17" spans="1:6" ht="17.5" x14ac:dyDescent="0.35">
      <c r="A17" s="12" t="s">
        <v>101</v>
      </c>
      <c r="B17" s="12" t="s">
        <v>99</v>
      </c>
      <c r="C17" s="12"/>
      <c r="D17" s="13"/>
      <c r="E17" s="13"/>
      <c r="F17" s="13"/>
    </row>
    <row r="18" spans="1:6" ht="17.5" x14ac:dyDescent="0.35">
      <c r="A18" s="12" t="s">
        <v>102</v>
      </c>
      <c r="B18" s="12" t="s">
        <v>99</v>
      </c>
      <c r="C18" s="12"/>
      <c r="D18" s="13"/>
      <c r="E18" s="13"/>
      <c r="F18" s="13"/>
    </row>
    <row r="19" spans="1:6" ht="17.5" x14ac:dyDescent="0.35">
      <c r="A19" s="12" t="s">
        <v>103</v>
      </c>
      <c r="B19" s="12" t="s">
        <v>99</v>
      </c>
      <c r="C19" s="12"/>
      <c r="D19" s="13"/>
      <c r="E19" s="13"/>
      <c r="F19" s="13"/>
    </row>
    <row r="20" spans="1:6" ht="17.5" x14ac:dyDescent="0.35">
      <c r="A20" s="12" t="s">
        <v>115</v>
      </c>
      <c r="B20" s="12"/>
      <c r="C20" s="12"/>
      <c r="D20" s="13"/>
      <c r="E20" s="13"/>
      <c r="F20" s="13"/>
    </row>
    <row r="21" spans="1:6" ht="17.5" x14ac:dyDescent="0.35">
      <c r="A21" s="12" t="s">
        <v>116</v>
      </c>
      <c r="B21" s="12"/>
      <c r="C21" s="12"/>
      <c r="D21" s="13"/>
      <c r="E21" s="13"/>
      <c r="F21" s="13"/>
    </row>
    <row r="22" spans="1:6" ht="17.5" x14ac:dyDescent="0.35">
      <c r="A22" s="12" t="s">
        <v>117</v>
      </c>
      <c r="B22" s="12"/>
      <c r="C22" s="12"/>
      <c r="D22" s="13"/>
      <c r="E22" s="13"/>
      <c r="F22" s="13"/>
    </row>
  </sheetData>
  <phoneticPr fontId="9" type="noConversion"/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VR</vt:lpstr>
      <vt:lpstr>Lounge</vt:lpstr>
      <vt:lpstr>Playstation_Nintendo</vt:lpstr>
      <vt:lpstr>Arena Shooter</vt:lpstr>
      <vt:lpstr>Getränke - Snacks</vt:lpstr>
      <vt:lpstr>Speisen</vt:lpstr>
      <vt:lpstr>Kaffee</vt:lpstr>
    </vt:vector>
  </TitlesOfParts>
  <Company>voestalpine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Robineau Claudia</dc:creator>
  <cp:lastModifiedBy>Claudia</cp:lastModifiedBy>
  <dcterms:created xsi:type="dcterms:W3CDTF">2024-08-18T22:45:29Z</dcterms:created>
  <dcterms:modified xsi:type="dcterms:W3CDTF">2026-03-21T22:27:08Z</dcterms:modified>
</cp:coreProperties>
</file>