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81185B59-BD9A-BB4D-813F-9C36CD84C6E7}" xr6:coauthVersionLast="47" xr6:coauthVersionMax="47" xr10:uidLastSave="{00000000-0000-0000-0000-000000000000}"/>
  <bookViews>
    <workbookView xWindow="21960" yWindow="22260" windowWidth="34560" windowHeight="20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5" i="1"/>
  <c r="G16" i="1"/>
  <c r="G17" i="1"/>
  <c r="G18" i="1"/>
  <c r="G22" i="1"/>
  <c r="G23" i="1"/>
  <c r="G29" i="1"/>
  <c r="G30" i="1"/>
  <c r="G2" i="1"/>
  <c r="G3" i="2"/>
  <c r="G4" i="2"/>
  <c r="G5" i="2"/>
  <c r="G6" i="2"/>
  <c r="G7" i="2"/>
  <c r="G8" i="2"/>
  <c r="G9" i="2"/>
  <c r="G10" i="2"/>
  <c r="G11" i="2"/>
  <c r="G12" i="2"/>
  <c r="G13" i="2"/>
  <c r="G14" i="2"/>
  <c r="G15" i="2"/>
  <c r="G16" i="2"/>
  <c r="G17" i="2"/>
  <c r="G18" i="2"/>
  <c r="G19" i="2"/>
  <c r="G20" i="2"/>
  <c r="G21" i="2"/>
  <c r="G22" i="2"/>
  <c r="G23"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0" i="3"/>
  <c r="H7" i="3"/>
  <c r="H22" i="3"/>
  <c r="H21" i="3"/>
  <c r="H18" i="3"/>
  <c r="H3" i="3"/>
  <c r="H15" i="3"/>
  <c r="H31" i="3"/>
  <c r="H6" i="3"/>
  <c r="H17" i="3"/>
  <c r="H32" i="3"/>
  <c r="H2" i="3"/>
  <c r="H23" i="3"/>
  <c r="H28" i="3"/>
  <c r="H27" i="3"/>
  <c r="H14" i="3"/>
  <c r="H11" i="3"/>
  <c r="H25" i="3"/>
  <c r="H16" i="3"/>
  <c r="H4" i="3"/>
  <c r="H29" i="3"/>
  <c r="H24" i="3"/>
  <c r="H20" i="3"/>
  <c r="H9" i="3"/>
  <c r="H13" i="3"/>
  <c r="H8" i="3"/>
  <c r="H30"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8" i="1"/>
  <c r="H31" i="9"/>
  <c r="H2" i="4"/>
  <c r="H7" i="12"/>
  <c r="H5" i="6"/>
  <c r="H26" i="6"/>
  <c r="H6" i="7"/>
  <c r="H29" i="7"/>
  <c r="H12" i="10"/>
  <c r="H13" i="1"/>
  <c r="H19" i="6"/>
  <c r="H8" i="6"/>
  <c r="H5" i="10"/>
  <c r="H24" i="4"/>
  <c r="H16" i="2"/>
  <c r="H3" i="4"/>
  <c r="H19" i="1"/>
  <c r="H13" i="7"/>
  <c r="H24" i="6"/>
  <c r="H8" i="9"/>
  <c r="H26" i="3"/>
  <c r="H19" i="8"/>
  <c r="H3" i="7"/>
  <c r="H25" i="11"/>
  <c r="H3" i="9"/>
  <c r="H6" i="12"/>
  <c r="H18" i="10"/>
  <c r="H7" i="5"/>
  <c r="H2" i="6"/>
  <c r="H12" i="12"/>
  <c r="H17" i="4"/>
  <c r="H11" i="6"/>
  <c r="H19" i="7"/>
  <c r="H2" i="12"/>
  <c r="H14" i="4"/>
  <c r="H26" i="2"/>
  <c r="H28" i="12"/>
  <c r="H18" i="12"/>
  <c r="H21" i="4"/>
  <c r="H6" i="10"/>
  <c r="H22" i="4"/>
  <c r="H10" i="1"/>
  <c r="H9" i="6"/>
  <c r="H10" i="8"/>
  <c r="H28" i="9"/>
  <c r="H9" i="8"/>
  <c r="H16" i="4"/>
  <c r="H26" i="11"/>
  <c r="H27" i="7"/>
  <c r="H10" i="12"/>
  <c r="H15" i="1"/>
  <c r="H29" i="4"/>
  <c r="H30" i="6"/>
  <c r="H17" i="5"/>
  <c r="H19" i="10"/>
  <c r="H14" i="8"/>
  <c r="H27" i="4"/>
  <c r="H17" i="7"/>
  <c r="H22" i="1"/>
  <c r="H19" i="4"/>
  <c r="H28" i="2"/>
  <c r="H26" i="9"/>
  <c r="H16" i="10"/>
  <c r="H7" i="9"/>
  <c r="H24" i="11"/>
  <c r="H15" i="11"/>
  <c r="H11" i="8"/>
  <c r="H25" i="8"/>
  <c r="H23" i="12"/>
  <c r="H24" i="8"/>
  <c r="H28" i="8"/>
  <c r="H12" i="8"/>
  <c r="H22" i="11"/>
  <c r="H15" i="6"/>
  <c r="H21" i="9"/>
  <c r="H27" i="1"/>
  <c r="H23" i="8"/>
  <c r="H14" i="12"/>
  <c r="H4" i="2"/>
  <c r="H9" i="5"/>
  <c r="H15" i="4"/>
  <c r="H9" i="11"/>
  <c r="H25" i="4"/>
  <c r="H29" i="1"/>
  <c r="H30" i="7"/>
  <c r="H4" i="12"/>
  <c r="H4" i="11"/>
  <c r="H23" i="7"/>
  <c r="H3" i="10"/>
  <c r="H3" i="6"/>
  <c r="H16" i="9"/>
  <c r="H28" i="4"/>
  <c r="H2" i="9"/>
  <c r="H4" i="9"/>
  <c r="H25" i="2"/>
  <c r="H20" i="6"/>
  <c r="H15" i="5"/>
  <c r="H18" i="11"/>
  <c r="H27" i="12"/>
  <c r="H27" i="8"/>
  <c r="H21" i="12"/>
  <c r="H16" i="8"/>
  <c r="H9" i="1"/>
  <c r="H20" i="12"/>
  <c r="H12" i="2"/>
  <c r="H17" i="6"/>
  <c r="H13" i="4"/>
  <c r="H4" i="7"/>
  <c r="H2" i="1"/>
  <c r="H15" i="10"/>
  <c r="H8" i="10"/>
  <c r="H24" i="9"/>
  <c r="H22" i="2"/>
  <c r="H10" i="4"/>
  <c r="H28" i="6"/>
  <c r="H11" i="1"/>
  <c r="H16" i="6"/>
  <c r="H15" i="2"/>
  <c r="H10" i="10"/>
  <c r="H11" i="4"/>
  <c r="H12" i="9"/>
  <c r="H5" i="11"/>
  <c r="H9" i="12"/>
  <c r="H8" i="11"/>
  <c r="H4" i="1"/>
  <c r="H27" i="5"/>
  <c r="H31" i="1"/>
  <c r="H8" i="8"/>
  <c r="H29" i="11"/>
  <c r="H20" i="7"/>
  <c r="H8" i="5"/>
  <c r="H15" i="9"/>
  <c r="H16" i="1"/>
  <c r="H15" i="8"/>
  <c r="H31" i="12"/>
  <c r="H22" i="7"/>
  <c r="H19" i="12"/>
  <c r="H25" i="12"/>
  <c r="H20" i="10"/>
  <c r="H9" i="7"/>
  <c r="H25" i="10"/>
  <c r="H32" i="8"/>
  <c r="H10" i="2"/>
  <c r="H5" i="3"/>
  <c r="H18" i="5"/>
  <c r="H13" i="10"/>
  <c r="H14" i="10"/>
  <c r="H24" i="7"/>
  <c r="H26" i="7"/>
  <c r="H28" i="11"/>
  <c r="H24" i="12"/>
  <c r="H25" i="6"/>
  <c r="H27" i="2"/>
  <c r="H7" i="11"/>
  <c r="H11" i="11"/>
  <c r="H7" i="7"/>
  <c r="H22" i="8"/>
  <c r="H3" i="2"/>
  <c r="H28" i="1"/>
  <c r="H29" i="8"/>
  <c r="H18" i="7"/>
  <c r="H13" i="5"/>
  <c r="H30" i="9"/>
  <c r="H32" i="5"/>
  <c r="H30" i="8"/>
  <c r="H6" i="6"/>
  <c r="H16" i="12"/>
  <c r="H18" i="2"/>
  <c r="H17" i="9"/>
  <c r="H22" i="9"/>
  <c r="H22" i="6"/>
  <c r="H8" i="12"/>
  <c r="H27" i="11"/>
  <c r="H21" i="11"/>
  <c r="H18" i="6"/>
  <c r="H17" i="8"/>
  <c r="H25" i="1"/>
  <c r="H14" i="7"/>
  <c r="H9" i="2"/>
  <c r="H17" i="11"/>
  <c r="H24" i="1"/>
  <c r="H4" i="8"/>
  <c r="H22" i="5"/>
  <c r="H15" i="7"/>
  <c r="H18" i="1"/>
  <c r="H12" i="1"/>
  <c r="H8" i="7"/>
  <c r="H26" i="1"/>
  <c r="H20" i="2"/>
  <c r="H21" i="10"/>
  <c r="H30" i="5"/>
  <c r="H27" i="6"/>
  <c r="H32" i="7"/>
  <c r="H16" i="7"/>
  <c r="H18" i="8"/>
  <c r="H18" i="9"/>
  <c r="H7" i="8"/>
  <c r="H6" i="1"/>
  <c r="H13" i="6"/>
  <c r="H29" i="6"/>
  <c r="H10" i="7"/>
  <c r="H28" i="10"/>
  <c r="H26" i="4"/>
  <c r="H28" i="5"/>
  <c r="H21" i="1"/>
  <c r="H7" i="2"/>
  <c r="H20" i="8"/>
  <c r="H23" i="10"/>
  <c r="H2" i="11"/>
  <c r="H12" i="3"/>
  <c r="H12" i="11"/>
  <c r="H10" i="11"/>
  <c r="H20" i="11"/>
  <c r="H11" i="10"/>
  <c r="H6" i="2"/>
  <c r="H16" i="5"/>
  <c r="H14" i="2"/>
  <c r="H21" i="8"/>
  <c r="H12" i="5"/>
  <c r="H31" i="5"/>
  <c r="H3" i="5"/>
  <c r="H6" i="11"/>
  <c r="H29" i="12"/>
  <c r="H29" i="9"/>
  <c r="H4" i="10"/>
  <c r="H6" i="8"/>
  <c r="H23" i="6"/>
  <c r="H19" i="9"/>
  <c r="H24" i="10"/>
  <c r="H17" i="1"/>
  <c r="H2" i="5"/>
  <c r="H22" i="10"/>
  <c r="H6" i="5"/>
  <c r="H5" i="4"/>
  <c r="H26" i="8"/>
  <c r="H2" i="10"/>
  <c r="H23" i="9"/>
  <c r="H25" i="5"/>
  <c r="H23" i="2"/>
  <c r="H27" i="10"/>
  <c r="H23" i="5"/>
  <c r="H29" i="10"/>
  <c r="H13" i="2"/>
  <c r="H14" i="9"/>
  <c r="H11" i="12"/>
  <c r="H3" i="12"/>
  <c r="H30" i="12"/>
  <c r="H19" i="11"/>
  <c r="H21" i="2"/>
  <c r="H24" i="2"/>
  <c r="H31" i="7"/>
  <c r="H19" i="5"/>
  <c r="H7" i="4"/>
  <c r="H4" i="4"/>
  <c r="H13" i="11"/>
  <c r="H24" i="5"/>
  <c r="H5" i="1"/>
  <c r="H20" i="9"/>
  <c r="H32" i="10"/>
  <c r="H29" i="5"/>
  <c r="H20" i="1"/>
  <c r="H11" i="7"/>
  <c r="H2" i="8"/>
  <c r="H31" i="6"/>
  <c r="H2" i="7"/>
  <c r="H5" i="2"/>
  <c r="H7" i="1"/>
  <c r="H19" i="3"/>
  <c r="H16" i="11"/>
  <c r="H7" i="10"/>
  <c r="H20" i="5"/>
  <c r="H17" i="12"/>
  <c r="H32" i="12"/>
  <c r="H13" i="12"/>
  <c r="H2" i="2"/>
  <c r="H3" i="1"/>
  <c r="H18" i="4"/>
  <c r="H11" i="9"/>
  <c r="H5" i="7"/>
  <c r="H25" i="7"/>
  <c r="H26" i="5"/>
  <c r="H27" i="9"/>
  <c r="H3" i="8"/>
  <c r="H12" i="4"/>
  <c r="H23" i="11"/>
  <c r="H10" i="6"/>
  <c r="H30" i="4"/>
  <c r="H25" i="9"/>
  <c r="H21" i="6"/>
  <c r="H13" i="8"/>
  <c r="H23" i="4"/>
  <c r="H7" i="6"/>
  <c r="H20" i="4"/>
  <c r="H10" i="5"/>
  <c r="H12" i="7"/>
  <c r="H3" i="11"/>
  <c r="H29" i="2"/>
  <c r="H6" i="9"/>
  <c r="H4" i="6"/>
  <c r="H5" i="12"/>
  <c r="H15" i="12"/>
  <c r="H21" i="5"/>
  <c r="H17" i="10"/>
  <c r="H23" i="1"/>
  <c r="H31" i="8"/>
  <c r="H28" i="7"/>
  <c r="H5" i="8"/>
  <c r="H31" i="10"/>
  <c r="H26" i="10"/>
  <c r="H11" i="5"/>
  <c r="H32" i="1"/>
  <c r="H19" i="2"/>
  <c r="H11" i="2"/>
  <c r="H26" i="12"/>
  <c r="H9" i="10"/>
  <c r="H9" i="4"/>
  <c r="H30" i="11"/>
  <c r="H5" i="5"/>
  <c r="H5" i="9"/>
  <c r="H14" i="11"/>
  <c r="H30" i="1"/>
  <c r="H10" i="9"/>
  <c r="H31" i="4"/>
  <c r="H22" i="12"/>
  <c r="H31" i="11"/>
  <c r="H12" i="6"/>
  <c r="H30" i="10"/>
  <c r="H8" i="4"/>
  <c r="H14" i="6"/>
  <c r="H9" i="9"/>
  <c r="H21" i="7"/>
  <c r="H17" i="2"/>
  <c r="H14" i="1"/>
  <c r="H4" i="5"/>
  <c r="H8" i="2"/>
  <c r="H6" i="4"/>
  <c r="H14" i="5"/>
  <c r="H13" i="9"/>
  <c r="G14" i="1" l="1"/>
  <c r="I14" i="1" s="1"/>
  <c r="G13" i="1"/>
  <c r="I13" i="1" s="1"/>
  <c r="G12" i="1"/>
  <c r="I12" i="1" s="1"/>
  <c r="G11" i="1"/>
  <c r="I11" i="1" s="1"/>
  <c r="G10" i="1"/>
  <c r="G21" i="1"/>
  <c r="I21" i="1" s="1"/>
  <c r="G20" i="1"/>
  <c r="G19" i="1"/>
  <c r="G32" i="1"/>
  <c r="I32" i="1" s="1"/>
  <c r="G31" i="1"/>
  <c r="I31" i="1" s="1"/>
  <c r="G28" i="1"/>
  <c r="I28" i="1" s="1"/>
  <c r="G27" i="1"/>
  <c r="I27" i="1" s="1"/>
  <c r="G26" i="1"/>
  <c r="I26" i="1" s="1"/>
  <c r="G25" i="1"/>
  <c r="I25" i="1" s="1"/>
  <c r="G24" i="1"/>
  <c r="G28" i="2"/>
  <c r="I28" i="2" s="1"/>
  <c r="G27" i="2"/>
  <c r="I27" i="2" s="1"/>
  <c r="G26" i="2"/>
  <c r="I26" i="2" s="1"/>
  <c r="G25" i="2"/>
  <c r="I25" i="2" s="1"/>
  <c r="G24" i="2"/>
  <c r="I24" i="2" s="1"/>
  <c r="I21" i="2"/>
  <c r="I20" i="2"/>
  <c r="I17" i="2"/>
  <c r="I19" i="2"/>
  <c r="I18" i="2"/>
  <c r="I12" i="2"/>
  <c r="I13" i="2"/>
  <c r="I14" i="2"/>
  <c r="I11" i="2"/>
  <c r="I10" i="2"/>
  <c r="I3" i="2"/>
  <c r="I5" i="2"/>
  <c r="I7" i="2"/>
  <c r="I4" i="2"/>
  <c r="I6" i="2"/>
  <c r="I19" i="1"/>
  <c r="I17" i="1"/>
  <c r="I20" i="1"/>
  <c r="I18" i="1"/>
  <c r="I10" i="1"/>
  <c r="I7" i="1"/>
  <c r="I6" i="1"/>
  <c r="I3" i="1"/>
  <c r="I4" i="1"/>
  <c r="I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I24" i="1"/>
  <c r="N5" i="1" s="1"/>
  <c r="E4" i="13" s="1"/>
  <c r="N17" i="2"/>
  <c r="H3"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<sst xmlns="http://schemas.openxmlformats.org/spreadsheetml/2006/main" count="499" uniqueCount="77">
  <si>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</si>
  <si>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</si>
  <si>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</si>
  <si>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</si>
  <si>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</si>
  <si>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</si>
  <si>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</si>
  <si>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</si>
  <si>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</si>
  <si>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</si>
  <si>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</si>
  <si>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</si>
  <si>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</si>
  <si>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</si>
  <si>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</si>
  <si>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</si>
  <si>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</si>
  <si>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</si>
  <si>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</si>
  <si>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</si>
  <si>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</si>
  <si>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</si>
  <si>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</si>
  <si>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</si>
  <si>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</si>
  <si>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</si>
  <si>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</si>
  <si>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</si>
  <si>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</si>
  <si>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</si>
  <si>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</si>
  <si>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</si>
  <si>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</si>
  <si>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</si>
  <si>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</si>
  <si>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</si>
  <si>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</si>
  <si>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</si>
  <si>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</si>
  <si>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</si>
  <si>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</si>
  <si>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</si>
  <si>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</si>
  <si>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</si>
  <si>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</si>
  <si>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</si>
  <si>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</si>
  <si>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</si>
  <si>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</si>
  <si>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</si>
  <si>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</si>
  <si>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</si>
  <si>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</si>
  <si>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</si>
  <si>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</si>
  <si>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</si>
  <si>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</si>
  <si>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</si>
  <si>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</si>
  <si>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</si>
  <si>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</si>
  <si>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</si>
  <si>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</si>
  <si>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</si>
  <si>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</si>
  <si>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</si>
  <si>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</si>
  <si>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</si>
  <si>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</si>
  <si>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</si>
  <si>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</si>
  <si>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</si>
  <si>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Mario Calic</t>
  </si>
  <si>
    <t>Weitingen</t>
  </si>
  <si>
    <t>Arzberg</t>
  </si>
  <si>
    <t>Hohenburg</t>
  </si>
  <si>
    <t>Artzberg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</si>
</sst>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35.299999999999997</v>
      </c>
      <c r="L15" s="39">
        <v>27.9</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35.299999999999997</v>
      </c>
      <c r="L17" s="39">
        <v>27.9</v>
      </c>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35.299999999999997</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35.299999999999997</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35.299999999999997</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35.299999999999997</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35.299999999999997</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35.299999999999997</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35.299999999999997</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35.299999999999997</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35.299999999999997</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35.299999999999997</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35.299999999999997</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35.299999999999997</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35.299999999999997</v>
      </c>
      <c r="L32" s="39"/>
      <c r="O32" s="35"/>
      <c r="Q32" s="7"/>
    </row>
    <row r="33" spans="10:12" x14ac:dyDescent="0.2">
      <c r="K33" s="39"/>
      <c r="L33" s="39"/>
    </row>
    <row r="34" spans="10:12" x14ac:dyDescent="0.2">
      <c r="J34" s="2" t="s">
        <v>68</v>
      </c>
      <c r="K34" s="39">
        <f>SUM(K2:K33)</f>
        <v>670.69999999999993</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74</v>
      </c>
      <c r="K3" s="39"/>
      <c r="L3" s="39"/>
      <c r="M3" s="41" t="str">
        <f>Gesamt!A3</f>
        <v>Mario Calic</v>
      </c>
      <c r="N3" s="41"/>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74</v>
      </c>
      <c r="K4" s="39"/>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74</v>
      </c>
      <c r="K7" s="39"/>
      <c r="L7" s="39"/>
      <c r="M7" s="1" t="s">
        <v>59</v>
      </c>
      <c r="N7" s="27">
        <f ca="1">Gesamt!B9+SUM(Gesamt!E2:E3)-SUM(Gesamt!J2:J3)</f>
        <v>-4.7961634663806763E-14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74</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74</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74</v>
      </c>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74</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75</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75</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31" sqref="M3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76</v>
      </c>
      <c r="K3" s="39">
        <v>30</v>
      </c>
      <c r="L3" s="39"/>
      <c r="M3" s="41" t="str">
        <f>Gesamt!A3</f>
        <v>Mario Calic</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30</v>
      </c>
      <c r="L5" s="39"/>
      <c r="M5" s="1" t="s">
        <v>8</v>
      </c>
      <c r="N5" s="27">
        <f ca="1">SUM(I2:I32)</f>
        <v>-1.7763568394002505E-14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v>30</v>
      </c>
      <c r="L7" s="39"/>
      <c r="M7" s="1" t="s">
        <v>59</v>
      </c>
      <c r="N7" s="27">
        <f ca="1">Gesamt!B9+SUM(Gesamt!E2:E4)-SUM(Gesamt!J2:J4)</f>
        <v>-6.5725203057809267E-14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76</v>
      </c>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76</v>
      </c>
      <c r="K9" s="39"/>
      <c r="L9" s="39"/>
      <c r="M9" s="1" t="s">
        <v>25</v>
      </c>
      <c r="N9">
        <f>COUNTIF(C2:C32,"krank")</f>
        <v>7</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76</v>
      </c>
      <c r="K11" s="39"/>
      <c r="L11" s="39"/>
      <c r="M11" s="1" t="s">
        <v>57</v>
      </c>
      <c r="N11" s="28">
        <f>SUM(Gesamt!F2:F4)</f>
        <v>7</v>
      </c>
      <c r="O11" s="35"/>
      <c r="Q11" s="7"/>
    </row>
    <row r="12" spans="1:17" x14ac:dyDescent="0.2">
      <c r="A12" s="29">
        <v>46092</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c r="K12" s="39"/>
      <c r="L12" s="39"/>
      <c r="M12" s="25"/>
      <c r="O12" s="35"/>
      <c r="Q12" s="7"/>
    </row>
    <row r="13" spans="1:17" x14ac:dyDescent="0.2">
      <c r="A13" s="29">
        <v>46093</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3</v>
      </c>
      <c r="O13" s="35"/>
      <c r="Q13" s="7"/>
    </row>
    <row r="14" spans="1:17" x14ac:dyDescent="0.2">
      <c r="A14" s="29">
        <v>46094</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76</v>
      </c>
      <c r="K15" s="39"/>
      <c r="L15" s="39"/>
      <c r="M15" s="1" t="s">
        <v>58</v>
      </c>
      <c r="N15">
        <f>Gesamt!B5+Gesamt!B7-SUM(Gesamt!G2:G4)</f>
        <v>21</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76</v>
      </c>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 ca="1">SUM(G2:G32)</f>
        <v>170</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v>30</v>
      </c>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75</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75</v>
      </c>
      <c r="K23" s="39"/>
      <c r="L23" s="39"/>
      <c r="M23" s="6" t="s">
        <v>46</v>
      </c>
      <c r="N23" s="7">
        <f>Gesamt!C33</f>
        <v>8</v>
      </c>
      <c r="O23" s="35"/>
      <c r="Q23" s="7"/>
    </row>
    <row r="24" spans="1:17" x14ac:dyDescent="0.2">
      <c r="A24" s="29">
        <v>46104</v>
      </c>
      <c r="B24" t="str">
        <f t="shared" si="0"/>
        <v>Mo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2">
      <c r="A25" s="29">
        <v>46105</v>
      </c>
      <c r="B25" t="str">
        <f t="shared" si="0"/>
        <v>Di</v>
      </c>
      <c r="C25" s="2" t="s">
        <v>63</v>
      </c>
      <c r="D25" s="24">
        <v>0.29166666666666669</v>
      </c>
      <c r="E25" s="24">
        <v>0.66666666666666663</v>
      </c>
      <c r="F25" s="24">
        <v>4.1666666666666664E-2</v>
      </c>
      <c r="G25" s="27">
        <f t="shared" ca="1" si="1"/>
        <v>8</v>
      </c>
      <c r="H25" s="27">
        <f ca="1">IF(Q25&lt;&gt;"",Q25,IF(OR(C25="Feiertag",A25&lt;Gesamt!$B$11,A25&gt;Gesamt!$B$13,),0,INDIRECT("N"&amp;WEEKDAY(A25,2)+19)))</f>
        <v>8</v>
      </c>
      <c r="I25" s="27">
        <f t="shared" ca="1" si="2"/>
        <v>0</v>
      </c>
      <c r="J25" s="7"/>
      <c r="K25" s="39"/>
      <c r="L25" s="39"/>
      <c r="M25" s="6" t="s">
        <v>48</v>
      </c>
      <c r="N25" s="7">
        <f>Gesamt!C35</f>
        <v>0</v>
      </c>
      <c r="O25" s="35"/>
      <c r="Q25" s="7"/>
    </row>
    <row r="26" spans="1:17" x14ac:dyDescent="0.2">
      <c r="A26" s="29">
        <v>46106</v>
      </c>
      <c r="B26" t="str">
        <f t="shared" si="0"/>
        <v>Mi</v>
      </c>
      <c r="C26" s="2" t="s">
        <v>63</v>
      </c>
      <c r="D26" s="24">
        <v>0.29166666666666669</v>
      </c>
      <c r="E26" s="24">
        <v>0.66666666666666663</v>
      </c>
      <c r="F26" s="24">
        <v>4.1666666666666664E-2</v>
      </c>
      <c r="G26" s="27">
        <f t="shared" ca="1" si="1"/>
        <v>8</v>
      </c>
      <c r="H26" s="27">
        <f ca="1">IF(Q26&lt;&gt;"",Q26,IF(OR(C26="Feiertag",A26&lt;Gesamt!$B$11,A26&gt;Gesamt!$B$13,),0,INDIRECT("N"&amp;WEEKDAY(A26,2)+19)))</f>
        <v>8</v>
      </c>
      <c r="I26" s="27">
        <f t="shared" ca="1" si="2"/>
        <v>0</v>
      </c>
      <c r="J26" s="7"/>
      <c r="K26" s="39"/>
      <c r="L26" s="39"/>
      <c r="M26" s="6" t="s">
        <v>49</v>
      </c>
      <c r="N26" s="7">
        <f>Gesamt!C36</f>
        <v>0</v>
      </c>
      <c r="O26" s="35"/>
      <c r="Q26" s="7"/>
    </row>
    <row r="27" spans="1:17" x14ac:dyDescent="0.2">
      <c r="A27" s="29">
        <v>46107</v>
      </c>
      <c r="B27" t="str">
        <f t="shared" si="0"/>
        <v>Do</v>
      </c>
      <c r="C27" s="2" t="s">
        <v>63</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c r="K27" s="39"/>
      <c r="L27" s="39"/>
      <c r="M27" s="13" t="s">
        <v>54</v>
      </c>
      <c r="N27" s="27">
        <f>SUM(N20:N26)</f>
        <v>38.5</v>
      </c>
      <c r="O27" s="35"/>
      <c r="Q27" s="7"/>
    </row>
    <row r="28" spans="1:17" x14ac:dyDescent="0.2">
      <c r="A28" s="29">
        <v>46108</v>
      </c>
      <c r="B28" t="str">
        <f t="shared" si="0"/>
        <v>Fr</v>
      </c>
      <c r="C28" s="2" t="s">
        <v>63</v>
      </c>
      <c r="D28" s="24">
        <v>0.29166666666666669</v>
      </c>
      <c r="E28" s="24">
        <v>0.5625</v>
      </c>
      <c r="G28" s="27">
        <f t="shared" ca="1" si="1"/>
        <v>6.5</v>
      </c>
      <c r="H28" s="27">
        <f ca="1">IF(Q28&lt;&gt;"",Q28,IF(OR(C28="Feiertag",A28&lt;Gesamt!$B$11,A28&gt;Gesamt!$B$13,),0,INDIRECT("N"&amp;WEEKDAY(A28,2)+19)))</f>
        <v>6.5</v>
      </c>
      <c r="I28" s="27">
        <f t="shared" ca="1"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2">
      <c r="A32" s="29">
        <v>46112</v>
      </c>
      <c r="B32" t="str">
        <f t="shared" si="0"/>
        <v>Di</v>
      </c>
      <c r="C32" s="2" t="s">
        <v>63</v>
      </c>
      <c r="D32" s="24">
        <v>0.29166666666666669</v>
      </c>
      <c r="E32" s="24">
        <v>0.66666666666666663</v>
      </c>
      <c r="F32" s="24">
        <v>4.1666666666666664E-2</v>
      </c>
      <c r="G32" s="27">
        <f t="shared" ca="1" si="1"/>
        <v>8</v>
      </c>
      <c r="H32" s="27">
        <f ca="1">IF(Q32&lt;&gt;"",Q32,IF(OR(C32="Feiertag",A32&lt;Gesamt!$B$11,A32&gt;Gesamt!$B$13,),0,INDIRECT("N"&amp;WEEKDAY(A32,2)+19)))</f>
        <v>8</v>
      </c>
      <c r="I32" s="27">
        <f t="shared" ca="1" si="2"/>
        <v>0</v>
      </c>
      <c r="J32" s="7"/>
      <c r="K32" s="39"/>
      <c r="L32" s="39"/>
      <c r="O32" s="35"/>
      <c r="Q32" s="7"/>
    </row>
    <row r="33" spans="10:12" x14ac:dyDescent="0.2">
      <c r="K33" s="39"/>
      <c r="L33" s="39"/>
    </row>
    <row r="34" spans="10:12" x14ac:dyDescent="0.2">
      <c r="J34" s="2" t="s">
        <v>68</v>
      </c>
      <c r="K34" s="39">
        <f>SUM(K2:K33)</f>
        <v>300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C7">
    <cfRule type="expression" dxfId="35" priority="17">
      <formula>$C3="Feiertag"</formula>
    </cfRule>
    <cfRule type="expression" dxfId="34" priority="18">
      <formula>WEEKDAY($A3,2)&gt;=6</formula>
    </cfRule>
  </conditionalFormatting>
  <conditionalFormatting sqref="A24:C28">
    <cfRule type="expression" dxfId="33" priority="11">
      <formula>$C24="Feiertag"</formula>
    </cfRule>
    <cfRule type="expression" dxfId="32" priority="12">
      <formula>WEEKDAY($A24,2)&gt;=6</formula>
    </cfRule>
  </conditionalFormatting>
  <conditionalFormatting sqref="A8:I9 A15:I16 A10:C14 G10:I14 A22:I23 A17:C21 G17:I21">
    <cfRule type="expression" dxfId="31" priority="13">
      <formula>$C8="Feiertag"</formula>
    </cfRule>
    <cfRule type="expression" dxfId="30" priority="14">
      <formula>WEEKDAY($A8,2)&gt;=6</formula>
    </cfRule>
  </conditionalFormatting>
  <conditionalFormatting sqref="A2:J2 G3:J3 G4:I7 G24:I24 G25:J25 G26:I28 J26:J32 A29:I30 A31:C32 G31:I32 J4:J24">
    <cfRule type="expression" dxfId="29" priority="19">
      <formula>$C2="Feiertag"</formula>
    </cfRule>
    <cfRule type="expression" dxfId="28" priority="20">
      <formula>WEEKDAY($A2,2)&gt;=6</formula>
    </cfRule>
  </conditionalFormatting>
  <conditionalFormatting sqref="D3:F7">
    <cfRule type="expression" dxfId="9" priority="9">
      <formula>$C3="Feiertag"</formula>
    </cfRule>
    <cfRule type="expression" dxfId="8" priority="10">
      <formula>WEEKDAY($A3,2)&gt;=6</formula>
    </cfRule>
  </conditionalFormatting>
  <conditionalFormatting sqref="D10:F14">
    <cfRule type="expression" dxfId="7" priority="7">
      <formula>$C10="Feiertag"</formula>
    </cfRule>
    <cfRule type="expression" dxfId="6" priority="8">
      <formula>WEEKDAY($A10,2)&gt;=6</formula>
    </cfRule>
  </conditionalFormatting>
  <conditionalFormatting sqref="D17:F21">
    <cfRule type="expression" dxfId="5" priority="5">
      <formula>$C17="Feiertag"</formula>
    </cfRule>
    <cfRule type="expression" dxfId="4" priority="6">
      <formula>WEEKDAY($A17,2)&gt;=6</formula>
    </cfRule>
  </conditionalFormatting>
  <conditionalFormatting sqref="D24:F28">
    <cfRule type="expression" dxfId="3" priority="3">
      <formula>$C24="Feiertag"</formula>
    </cfRule>
    <cfRule type="expression" dxfId="2" priority="4">
      <formula>WEEKDAY($A24,2)&gt;=6</formula>
    </cfRule>
  </conditionalFormatting>
  <conditionalFormatting sqref="D31:F32">
    <cfRule type="expression" dxfId="1" priority="1">
      <formula>$C31="Feiertag"</formula>
    </cfRule>
    <cfRule type="expression" dxfId="0"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-6.5725203057809267E-14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7</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21</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-6.5725203057809267E-14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7</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21</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-6.5725203057809267E-14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7</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-6.5725203057809267E-14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7</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-6.5725203057809267E-14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7</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-6.5725203057809267E-14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7</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-6.5725203057809267E-14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7</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-6.5725203057809267E-14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7</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-6.5725203057809267E-14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7</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33" sqref="F3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2" t="s">
        <v>72</v>
      </c>
      <c r="B3" s="42"/>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-1.7763568394002505E-14</v>
      </c>
      <c r="F4" s="8">
        <f>März!N9</f>
        <v>7</v>
      </c>
      <c r="G4" s="2">
        <f>März!N13</f>
        <v>3</v>
      </c>
      <c r="H4" s="7">
        <f ca="1">März!N17</f>
        <v>170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-6.5725203057809267E-14</v>
      </c>
      <c r="F15" s="8">
        <f>SUM(F2:F13)</f>
        <v>7</v>
      </c>
      <c r="G15" s="2">
        <f>SUM(G2:G13)</f>
        <v>3</v>
      </c>
      <c r="H15" s="7">
        <f ca="1">SUM(H2:H13)</f>
        <v>431.5</v>
      </c>
      <c r="I15" s="7"/>
      <c r="J15" s="7">
        <f>SUM(J2:J13)</f>
        <v>0</v>
      </c>
    </row>
    <row r="16" spans="1:26" x14ac:dyDescent="0.2">
      <c r="A16" s="6" t="s">
        <v>9</v>
      </c>
      <c r="B16" s="7">
        <f>Januar!N27</f>
        <v>38.5</v>
      </c>
    </row>
    <row r="17" spans="1:7" x14ac:dyDescent="0.2">
      <c r="A17" s="6" t="s">
        <v>10</v>
      </c>
      <c r="B17" s="7">
        <f>Februar!N27</f>
        <v>38.5</v>
      </c>
      <c r="D17" s="4" t="s">
        <v>39</v>
      </c>
      <c r="E17" s="7">
        <f ca="1">SUM(E2:E13)+B9-J15</f>
        <v>-6.5725203057809267E-14</v>
      </c>
    </row>
    <row r="18" spans="1:7" x14ac:dyDescent="0.2">
      <c r="A18" s="6" t="s">
        <v>11</v>
      </c>
      <c r="B18" s="7">
        <f>März!N27</f>
        <v>38.5</v>
      </c>
      <c r="D18" s="9" t="s">
        <v>40</v>
      </c>
      <c r="G18" s="2">
        <f>B5+B7-G15</f>
        <v>21</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2026-04-08T10:02:55Z</dcterms:modified>
</cp:coreProperties>
</file>