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April 2026/"/>
    </mc:Choice>
  </mc:AlternateContent>
  <xr:revisionPtr revIDLastSave="0" documentId="8_{952EF4DD-943E-4248-906E-6598F41DCF7F}" xr6:coauthVersionLast="47" xr6:coauthVersionMax="47" xr10:uidLastSave="{00000000-0000-0000-0000-000000000000}"/>
  <bookViews>
    <workbookView xWindow="24480" yWindow="23140" windowWidth="27840" windowHeight="1940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4" i="4"/>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32" i="5"/>
  <c r="H23" i="5"/>
  <c r="H27" i="4"/>
  <c r="H25" i="6"/>
  <c r="H24" i="10"/>
  <c r="H4" i="6"/>
  <c r="H13" i="10"/>
  <c r="H6" i="11"/>
  <c r="H3" i="7"/>
  <c r="H23" i="11"/>
  <c r="H20" i="6"/>
  <c r="H16" i="8"/>
  <c r="H14" i="4"/>
  <c r="H30" i="7"/>
  <c r="H25" i="8"/>
  <c r="H31" i="10"/>
  <c r="H14" i="11"/>
  <c r="H28" i="5"/>
  <c r="H7" i="7"/>
  <c r="H13" i="8"/>
  <c r="H7" i="6"/>
  <c r="H12" i="6"/>
  <c r="H7" i="5"/>
  <c r="H25" i="9"/>
  <c r="H19" i="6"/>
  <c r="H29" i="1"/>
  <c r="H9" i="5"/>
  <c r="H30" i="6"/>
  <c r="H29" i="9"/>
  <c r="H29" i="5"/>
  <c r="H30" i="4"/>
  <c r="H27" i="11"/>
  <c r="H8" i="8"/>
  <c r="H3" i="11"/>
  <c r="H19" i="11"/>
  <c r="H13" i="12"/>
  <c r="H13" i="6"/>
  <c r="H13" i="7"/>
  <c r="H29" i="7"/>
  <c r="H8" i="6"/>
  <c r="H20" i="11"/>
  <c r="H26" i="5"/>
  <c r="H2" i="11"/>
  <c r="H4" i="10"/>
  <c r="H8" i="7"/>
  <c r="H2" i="7"/>
  <c r="H14" i="5"/>
  <c r="H15" i="12"/>
  <c r="H19" i="4"/>
  <c r="H16" i="11"/>
  <c r="H2" i="12"/>
  <c r="H32" i="1"/>
  <c r="H23" i="10"/>
  <c r="H22" i="5"/>
  <c r="H26" i="12"/>
  <c r="H21" i="8"/>
  <c r="H17" i="11"/>
  <c r="H30" i="1"/>
  <c r="H17" i="9"/>
  <c r="H30" i="5"/>
  <c r="H31" i="8"/>
  <c r="H28" i="12"/>
  <c r="H5" i="7"/>
  <c r="H32" i="8"/>
  <c r="H20" i="4"/>
  <c r="H10" i="12"/>
  <c r="H12" i="9"/>
  <c r="H18" i="10"/>
  <c r="H27" i="8"/>
  <c r="H25" i="10"/>
  <c r="H26" i="10"/>
  <c r="H18" i="5"/>
  <c r="H27" i="5"/>
  <c r="H14" i="6"/>
  <c r="H4" i="12"/>
  <c r="H31" i="5"/>
  <c r="H9" i="8"/>
  <c r="H17" i="6"/>
  <c r="H6" i="12"/>
  <c r="H3" i="9"/>
  <c r="H6" i="6"/>
  <c r="H18" i="11"/>
  <c r="H8" i="9"/>
  <c r="H7" i="4"/>
  <c r="H17" i="5"/>
  <c r="H25" i="1"/>
  <c r="H11" i="5"/>
  <c r="H31" i="4"/>
  <c r="H15" i="5"/>
  <c r="H5" i="6"/>
  <c r="H21" i="5"/>
  <c r="H13" i="11"/>
  <c r="H22" i="12"/>
  <c r="H7" i="12"/>
  <c r="H15" i="10"/>
  <c r="H2" i="10"/>
  <c r="H20" i="8"/>
  <c r="H16" i="5"/>
  <c r="H29" i="8"/>
  <c r="H9" i="9"/>
  <c r="H31" i="6"/>
  <c r="H29" i="10"/>
  <c r="H5" i="12"/>
  <c r="H16" i="6"/>
  <c r="H23" i="7"/>
  <c r="H2" i="8"/>
  <c r="H3" i="5"/>
  <c r="H29" i="12"/>
  <c r="H24" i="7"/>
  <c r="H24" i="12"/>
  <c r="H18" i="12"/>
  <c r="H14" i="8"/>
  <c r="H16" i="4"/>
  <c r="H10" i="10"/>
  <c r="H24" i="4"/>
  <c r="H12" i="10"/>
  <c r="H10" i="4"/>
  <c r="H18" i="7"/>
  <c r="H18" i="9"/>
  <c r="H2" i="5"/>
  <c r="H13" i="4"/>
  <c r="H4" i="7"/>
  <c r="H10" i="9"/>
  <c r="H14" i="7"/>
  <c r="H16" i="7"/>
  <c r="H17" i="7"/>
  <c r="H30" i="9"/>
  <c r="H3" i="6"/>
  <c r="H6" i="4"/>
  <c r="H21" i="4"/>
  <c r="H7" i="9"/>
  <c r="H9" i="6"/>
  <c r="H10" i="8"/>
  <c r="H11" i="12"/>
  <c r="H15" i="9"/>
  <c r="H13" i="5"/>
  <c r="H11" i="9"/>
  <c r="H11" i="10"/>
  <c r="H18" i="6"/>
  <c r="H12" i="11"/>
  <c r="H20" i="5"/>
  <c r="H28" i="6"/>
  <c r="H31" i="11"/>
  <c r="H26" i="6"/>
  <c r="H28" i="4"/>
  <c r="H6" i="9"/>
  <c r="H17" i="10"/>
  <c r="H8" i="10"/>
  <c r="H6" i="10"/>
  <c r="H24" i="9"/>
  <c r="H11" i="7"/>
  <c r="H19" i="9"/>
  <c r="H18" i="8"/>
  <c r="H21" i="11"/>
  <c r="H12" i="12"/>
  <c r="H7" i="10"/>
  <c r="H6" i="5"/>
  <c r="H11" i="6"/>
  <c r="H2" i="9"/>
  <c r="H21" i="9"/>
  <c r="H9" i="11"/>
  <c r="H14" i="10"/>
  <c r="H26" i="11"/>
  <c r="H32" i="12"/>
  <c r="H31" i="12"/>
  <c r="H19" i="8"/>
  <c r="H12" i="4"/>
  <c r="H27" i="9"/>
  <c r="H24" i="5"/>
  <c r="H5" i="5"/>
  <c r="H5" i="11"/>
  <c r="H14" i="12"/>
  <c r="H20" i="10"/>
  <c r="H29" i="6"/>
  <c r="H16" i="12"/>
  <c r="H27" i="12"/>
  <c r="H5" i="9"/>
  <c r="H19" i="12"/>
  <c r="H30" i="10"/>
  <c r="H32" i="7"/>
  <c r="H3" i="12"/>
  <c r="H10" i="6"/>
  <c r="H23" i="6"/>
  <c r="H3" i="4"/>
  <c r="H10" i="7"/>
  <c r="H28" i="10"/>
  <c r="H22" i="10"/>
  <c r="H28" i="7"/>
  <c r="H11" i="11"/>
  <c r="H25" i="5"/>
  <c r="H32" i="10"/>
  <c r="H4" i="11"/>
  <c r="H7" i="11"/>
  <c r="H20" i="12"/>
  <c r="H31" i="7"/>
  <c r="H12" i="7"/>
  <c r="H9" i="7"/>
  <c r="H5" i="8"/>
  <c r="H8" i="12"/>
  <c r="H22" i="9"/>
  <c r="H10" i="11"/>
  <c r="H19" i="10"/>
  <c r="H31" i="9"/>
  <c r="H28" i="9"/>
  <c r="H26" i="7"/>
  <c r="H20" i="7"/>
  <c r="H24" i="6"/>
  <c r="H11" i="8"/>
  <c r="H20" i="9"/>
  <c r="H7" i="8"/>
  <c r="H27" i="7"/>
  <c r="H11" i="4"/>
  <c r="H9" i="10"/>
  <c r="H23" i="12"/>
  <c r="H18" i="4"/>
  <c r="H15" i="8"/>
  <c r="H22" i="6"/>
  <c r="H24" i="8"/>
  <c r="H23" i="9"/>
  <c r="H15" i="11"/>
  <c r="H19" i="7"/>
  <c r="H16" i="9"/>
  <c r="H25" i="11"/>
  <c r="H21" i="6"/>
  <c r="H26" i="1"/>
  <c r="H31" i="1"/>
  <c r="H17" i="4"/>
  <c r="H2" i="6"/>
  <c r="H4" i="9"/>
  <c r="H27" i="10"/>
  <c r="H28" i="1"/>
  <c r="H24" i="11"/>
  <c r="H8" i="11"/>
  <c r="H8" i="4"/>
  <c r="H30" i="11"/>
  <c r="H27" i="6"/>
  <c r="H12" i="8"/>
  <c r="H22" i="8"/>
  <c r="H29" i="4"/>
  <c r="H4" i="5"/>
  <c r="H3" i="8"/>
  <c r="H23" i="8"/>
  <c r="H28" i="11"/>
  <c r="H25" i="7"/>
  <c r="H26" i="8"/>
  <c r="H30" i="8"/>
  <c r="H12" i="5"/>
  <c r="H5" i="10"/>
  <c r="H22" i="11"/>
  <c r="H2" i="4"/>
  <c r="H16" i="10"/>
  <c r="H22" i="7"/>
  <c r="H9" i="4"/>
  <c r="H13" i="9"/>
  <c r="H6" i="8"/>
  <c r="H15" i="4"/>
  <c r="H21" i="12"/>
  <c r="H8" i="5"/>
  <c r="H15" i="7"/>
  <c r="H5" i="4"/>
  <c r="H15" i="6"/>
  <c r="H4" i="8"/>
  <c r="H25" i="12"/>
  <c r="H17" i="12"/>
  <c r="H30" i="12"/>
  <c r="H23" i="4"/>
  <c r="H22" i="4"/>
  <c r="H6" i="7"/>
  <c r="H29" i="11"/>
  <c r="H21" i="10"/>
  <c r="H28" i="8"/>
  <c r="H26" i="9"/>
  <c r="H25" i="4"/>
  <c r="H3" i="10"/>
  <c r="H26" i="4"/>
  <c r="H4" i="4"/>
  <c r="H9" i="12"/>
  <c r="H19" i="5"/>
  <c r="H17" i="8"/>
  <c r="H27" i="1"/>
  <c r="H14" i="9"/>
  <c r="H21" i="7"/>
  <c r="H10" i="5"/>
  <c r="I30" i="4" l="1"/>
  <c r="I31" i="4"/>
  <c r="I29" i="4"/>
  <c r="I28" i="4"/>
  <c r="I24" i="4"/>
  <c r="I23" i="4"/>
  <c r="I22" i="4"/>
  <c r="I21" i="4"/>
  <c r="I17" i="4"/>
  <c r="I16" i="4"/>
  <c r="I15" i="4"/>
  <c r="I14" i="4"/>
  <c r="I10" i="4"/>
  <c r="I9" i="4"/>
  <c r="I8" i="4"/>
  <c r="I7" i="4"/>
  <c r="I3" i="4"/>
  <c r="I2" i="4"/>
  <c r="I32" i="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<sst xmlns="http://schemas.openxmlformats.org/spreadsheetml/2006/main" count="449" uniqueCount="74">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</sst>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9" priority="1">
      <formula>$C2="Feiertag"</formula>
    </cfRule>
    <cfRule type="expression" dxfId="5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57" priority="1">
      <formula>$C2="Feiertag"</formula>
    </cfRule>
    <cfRule type="expression" dxfId="5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25" sqref="D25:E2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4.4408920985006262E-15</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4.4408920985006262E-15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17.500000000000004</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2">
      <c r="A32" s="29">
        <v>46112</v>
      </c>
      <c r="B32" t="str">
        <f t="shared" si="0"/>
        <v>Di</v>
      </c>
      <c r="D32" s="24">
        <v>0.33333333333333331</v>
      </c>
      <c r="E32" s="24">
        <v>0.47916666666666669</v>
      </c>
      <c r="G32" s="27">
        <f t="shared" si="1"/>
        <v>3.5000000000000009</v>
      </c>
      <c r="H32" s="27">
        <f ca="1">IF(Q32&lt;&gt;"",Q32,IF(OR(C32="Feiertag",A32&lt;Gesamt!$B$11,A32&gt;Gesamt!$B$13,),0,INDIRECT("N"&amp;WEEKDAY(A32,2)+19)))</f>
        <v>3.5</v>
      </c>
      <c r="I32" s="27">
        <f t="shared" ca="1" si="2"/>
        <v>8.8817841970012523E-16</v>
      </c>
      <c r="J32" s="7" t="s">
        <v>73</v>
      </c>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55" priority="1">
      <formula>$C2="Feiertag"</formula>
    </cfRule>
    <cfRule type="expression" dxfId="5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3" sqref="M33"/>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0.33333333333333331</v>
      </c>
      <c r="E2" s="24">
        <v>0.47916666666666669</v>
      </c>
      <c r="G2" s="27">
        <f>IF(OR(C2="krank",C2="Urlaub",C2="Sonderurlaub"), H2,IF(D2&lt;=E2,(E2-D2-F2)*24,(1-D2+E2-F2)*24)+IF(C2= "Urlaub halber Tag",H2/2,0)+IF(AND(C2="Urlaub halber Tag", J2="halber Arbeitstag"),H2/2,0))</f>
        <v>3.5000000000000009</v>
      </c>
      <c r="H2" s="27">
        <f ca="1">IF(Q2&lt;&gt;"",Q2,IF(OR(C2="Feiertag",A2&lt;Gesamt!$B$11,A2&gt;Gesamt!$B$13,),0,INDIRECT("N"&amp;WEEKDAY(A2,2)+19)))</f>
        <v>3.5</v>
      </c>
      <c r="I2" s="27">
        <f ca="1">IF(OR(C2="Überstundenabbau",C2="Urlaub halber Tag",E2&lt;&gt;""),G2-H2,0)</f>
        <v>8.8817841970012523E-16</v>
      </c>
      <c r="J2" s="7" t="s">
        <v>73</v>
      </c>
      <c r="K2" s="39"/>
      <c r="L2" s="39"/>
      <c r="M2" s="25"/>
      <c r="O2" s="35"/>
      <c r="Q2" s="7"/>
    </row>
    <row r="3" spans="1:17" x14ac:dyDescent="0.2">
      <c r="A3" s="29">
        <v>46114</v>
      </c>
      <c r="B3" t="str">
        <f t="shared" ref="B3:B31" si="0">TEXT(A3,"TTT")</f>
        <v>Do</v>
      </c>
      <c r="D3" s="24">
        <v>0.33333333333333331</v>
      </c>
      <c r="E3" s="24">
        <v>0.47916666666666669</v>
      </c>
      <c r="G3" s="27">
        <f t="shared" ref="G3:G31" si="1">IF(OR(C3="krank",C3="Urlaub",C3="Sonderurlaub"), H3,IF(D3&lt;=E3,(E3-D3-F3)*24,(1-D3+E3-F3)*24)+IF(C3= "Urlaub halber Tag",H3/2,0)+IF(AND(C3="Urlaub halber Tag", J3="halber Arbeitstag"),H3/2,0))</f>
        <v>3.5000000000000009</v>
      </c>
      <c r="H3" s="27">
        <f ca="1">IF(Q3&lt;&gt;"",Q3,IF(OR(C3="Feiertag",A3&lt;Gesamt!$B$11,A3&gt;Gesamt!$B$13,),0,INDIRECT("N"&amp;WEEKDAY(A3,2)+19)))</f>
        <v>3.5</v>
      </c>
      <c r="I3" s="27">
        <f t="shared" ref="I3:I31" ca="1" si="2">IF(OR(C3="Überstundenabbau",C3="Urlaub halber Tag",E3&lt;&gt;""),G3-H3,0)</f>
        <v>8.8817841970012523E-16</v>
      </c>
      <c r="J3" s="7" t="s">
        <v>73</v>
      </c>
      <c r="K3" s="39"/>
      <c r="L3" s="39"/>
      <c r="M3" s="41" t="str">
        <f>Gesamt!A3</f>
        <v xml:space="preserve">Katrin Orlando </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1.5099033134902129E-14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1.9539925233402755E-14</v>
      </c>
      <c r="O7" s="35"/>
      <c r="Q7" s="7"/>
    </row>
    <row r="8" spans="1:17" x14ac:dyDescent="0.2">
      <c r="A8" s="29">
        <v>46119</v>
      </c>
      <c r="B8" t="str">
        <f t="shared" si="0"/>
        <v>Di</v>
      </c>
      <c r="D8" s="24">
        <v>0.33333333333333331</v>
      </c>
      <c r="E8" s="24">
        <v>0.47916666666666669</v>
      </c>
      <c r="G8" s="27">
        <f t="shared" si="1"/>
        <v>3.5000000000000009</v>
      </c>
      <c r="H8" s="27">
        <f ca="1">IF(Q8&lt;&gt;"",Q8,IF(OR(C8="Feiertag",A8&lt;Gesamt!$B$11,A8&gt;Gesamt!$B$13,),0,INDIRECT("N"&amp;WEEKDAY(A8,2)+19)))</f>
        <v>3.5</v>
      </c>
      <c r="I8" s="27">
        <f t="shared" ca="1" si="2"/>
        <v>8.8817841970012523E-16</v>
      </c>
      <c r="J8" s="7" t="s">
        <v>73</v>
      </c>
      <c r="K8" s="39"/>
      <c r="L8" s="39"/>
      <c r="M8" s="25"/>
      <c r="O8" s="35"/>
      <c r="Q8" s="7"/>
    </row>
    <row r="9" spans="1:17" x14ac:dyDescent="0.2">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73</v>
      </c>
      <c r="K9" s="39"/>
      <c r="L9" s="39"/>
      <c r="M9" s="1" t="s">
        <v>25</v>
      </c>
      <c r="N9">
        <f>COUNTIF(C2:C32,"krank")</f>
        <v>0</v>
      </c>
      <c r="O9" s="35"/>
      <c r="Q9" s="7"/>
    </row>
    <row r="10" spans="1:17" x14ac:dyDescent="0.2">
      <c r="A10" s="29">
        <v>46121</v>
      </c>
      <c r="B10" t="str">
        <f t="shared" si="0"/>
        <v>Do</v>
      </c>
      <c r="D10" s="24">
        <v>0.33333333333333331</v>
      </c>
      <c r="E10" s="24">
        <v>0.47916666666666669</v>
      </c>
      <c r="G10" s="27">
        <f t="shared" si="1"/>
        <v>3.5000000000000009</v>
      </c>
      <c r="H10" s="27">
        <f ca="1">IF(Q10&lt;&gt;"",Q10,IF(OR(C10="Feiertag",A10&lt;Gesamt!$B$11,A10&gt;Gesamt!$B$13,),0,INDIRECT("N"&amp;WEEKDAY(A10,2)+19)))</f>
        <v>3.5</v>
      </c>
      <c r="I10" s="27">
        <f t="shared" ca="1" si="2"/>
        <v>8.8817841970012523E-16</v>
      </c>
      <c r="J10" s="7" t="s">
        <v>73</v>
      </c>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D14" s="24">
        <v>0.33333333333333331</v>
      </c>
      <c r="E14" s="24">
        <v>0.47916666666666669</v>
      </c>
      <c r="G14" s="27">
        <f t="shared" si="1"/>
        <v>3.5000000000000009</v>
      </c>
      <c r="H14" s="27">
        <f ca="1">IF(Q14&lt;&gt;"",Q14,IF(OR(C14="Feiertag",A14&lt;Gesamt!$B$11,A14&gt;Gesamt!$B$13,),0,INDIRECT("N"&amp;WEEKDAY(A14,2)+19)))</f>
        <v>3.5</v>
      </c>
      <c r="I14" s="27">
        <f t="shared" ca="1" si="2"/>
        <v>8.8817841970012523E-16</v>
      </c>
      <c r="J14" s="7" t="s">
        <v>73</v>
      </c>
      <c r="K14" s="39"/>
      <c r="L14" s="39"/>
      <c r="M14" s="25"/>
      <c r="O14" s="35"/>
      <c r="Q14" s="7"/>
    </row>
    <row r="15" spans="1:17" x14ac:dyDescent="0.2">
      <c r="A15" s="29">
        <v>46126</v>
      </c>
      <c r="B15" t="str">
        <f t="shared" si="0"/>
        <v>Di</v>
      </c>
      <c r="D15" s="24">
        <v>0.33333333333333331</v>
      </c>
      <c r="E15" s="24">
        <v>0.47916666666666669</v>
      </c>
      <c r="G15" s="27">
        <f t="shared" si="1"/>
        <v>3.5000000000000009</v>
      </c>
      <c r="H15" s="27">
        <f ca="1">IF(Q15&lt;&gt;"",Q15,IF(OR(C15="Feiertag",A15&lt;Gesamt!$B$11,A15&gt;Gesamt!$B$13,),0,INDIRECT("N"&amp;WEEKDAY(A15,2)+19)))</f>
        <v>3.5</v>
      </c>
      <c r="I15" s="27">
        <f t="shared" ca="1" si="2"/>
        <v>8.8817841970012523E-16</v>
      </c>
      <c r="J15" s="7" t="s">
        <v>73</v>
      </c>
      <c r="K15" s="39"/>
      <c r="L15" s="39"/>
      <c r="M15" s="1" t="s">
        <v>58</v>
      </c>
      <c r="N15">
        <f>Gesamt!B5+Gesamt!B7-SUM(Gesamt!G2:G5)</f>
        <v>16</v>
      </c>
      <c r="O15" s="35"/>
      <c r="Q15" s="7"/>
    </row>
    <row r="16" spans="1:17" x14ac:dyDescent="0.2">
      <c r="A16" s="29">
        <v>46127</v>
      </c>
      <c r="B16" t="str">
        <f t="shared" si="0"/>
        <v>Mi</v>
      </c>
      <c r="D16" s="24">
        <v>0.33333333333333331</v>
      </c>
      <c r="E16" s="24">
        <v>0.47916666666666669</v>
      </c>
      <c r="G16" s="27">
        <f t="shared" si="1"/>
        <v>3.5000000000000009</v>
      </c>
      <c r="H16" s="27">
        <f ca="1">IF(Q16&lt;&gt;"",Q16,IF(OR(C16="Feiertag",A16&lt;Gesamt!$B$11,A16&gt;Gesamt!$B$13,),0,INDIRECT("N"&amp;WEEKDAY(A16,2)+19)))</f>
        <v>3.5</v>
      </c>
      <c r="I16" s="27">
        <f t="shared" ca="1" si="2"/>
        <v>8.8817841970012523E-16</v>
      </c>
      <c r="J16" s="7" t="s">
        <v>73</v>
      </c>
      <c r="K16" s="39"/>
      <c r="L16" s="39"/>
      <c r="O16" s="35"/>
      <c r="Q16" s="7"/>
    </row>
    <row r="17" spans="1:17" x14ac:dyDescent="0.2">
      <c r="A17" s="29">
        <v>46128</v>
      </c>
      <c r="B17" t="str">
        <f t="shared" si="0"/>
        <v>Do</v>
      </c>
      <c r="D17" s="24">
        <v>0.33333333333333331</v>
      </c>
      <c r="E17" s="24">
        <v>0.47916666666666669</v>
      </c>
      <c r="G17" s="27">
        <f t="shared" si="1"/>
        <v>3.5000000000000009</v>
      </c>
      <c r="H17" s="27">
        <f ca="1">IF(Q17&lt;&gt;"",Q17,IF(OR(C17="Feiertag",A17&lt;Gesamt!$B$11,A17&gt;Gesamt!$B$13,),0,INDIRECT("N"&amp;WEEKDAY(A17,2)+19)))</f>
        <v>3.5</v>
      </c>
      <c r="I17" s="27">
        <f t="shared" ca="1" si="2"/>
        <v>8.8817841970012523E-16</v>
      </c>
      <c r="J17" s="7" t="s">
        <v>73</v>
      </c>
      <c r="K17" s="39"/>
      <c r="L17" s="39"/>
      <c r="M17" s="1" t="s">
        <v>50</v>
      </c>
      <c r="N17" s="27">
        <f>SUM(G2:G32)</f>
        <v>59.500000000000007</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46132</v>
      </c>
      <c r="B21" t="str">
        <f t="shared" si="0"/>
        <v>Mo</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73</v>
      </c>
      <c r="K21" s="39"/>
      <c r="L21" s="39"/>
      <c r="M21" s="6" t="s">
        <v>44</v>
      </c>
      <c r="N21" s="7">
        <f>Gesamt!C31</f>
        <v>3.5</v>
      </c>
      <c r="O21" s="35"/>
      <c r="Q21" s="7"/>
    </row>
    <row r="22" spans="1:17" x14ac:dyDescent="0.2">
      <c r="A22" s="29">
        <v>46133</v>
      </c>
      <c r="B22" t="str">
        <f t="shared" si="0"/>
        <v>Di</v>
      </c>
      <c r="D22" s="24">
        <v>0.33333333333333331</v>
      </c>
      <c r="E22" s="24">
        <v>0.47916666666666669</v>
      </c>
      <c r="G22" s="27">
        <f t="shared" si="1"/>
        <v>3.5000000000000009</v>
      </c>
      <c r="H22" s="27">
        <f ca="1">IF(Q22&lt;&gt;"",Q22,IF(OR(C22="Feiertag",A22&lt;Gesamt!$B$11,A22&gt;Gesamt!$B$13,),0,INDIRECT("N"&amp;WEEKDAY(A22,2)+19)))</f>
        <v>3.5</v>
      </c>
      <c r="I22" s="27">
        <f t="shared" ca="1" si="2"/>
        <v>8.8817841970012523E-16</v>
      </c>
      <c r="J22" s="7" t="s">
        <v>73</v>
      </c>
      <c r="K22" s="39"/>
      <c r="L22" s="39"/>
      <c r="M22" s="6" t="s">
        <v>45</v>
      </c>
      <c r="N22" s="7">
        <f>Gesamt!C32</f>
        <v>3.5</v>
      </c>
      <c r="O22" s="35"/>
      <c r="Q22" s="7"/>
    </row>
    <row r="23" spans="1:17" x14ac:dyDescent="0.2">
      <c r="A23" s="29">
        <v>46134</v>
      </c>
      <c r="B23" t="str">
        <f t="shared" si="0"/>
        <v>Mi</v>
      </c>
      <c r="D23" s="24">
        <v>0.33333333333333331</v>
      </c>
      <c r="E23" s="24">
        <v>0.47916666666666669</v>
      </c>
      <c r="G23" s="27">
        <f t="shared" si="1"/>
        <v>3.5000000000000009</v>
      </c>
      <c r="H23" s="27">
        <f ca="1">IF(Q23&lt;&gt;"",Q23,IF(OR(C23="Feiertag",A23&lt;Gesamt!$B$11,A23&gt;Gesamt!$B$13,),0,INDIRECT("N"&amp;WEEKDAY(A23,2)+19)))</f>
        <v>3.5</v>
      </c>
      <c r="I23" s="27">
        <f t="shared" ca="1" si="2"/>
        <v>8.8817841970012523E-16</v>
      </c>
      <c r="J23" s="7" t="s">
        <v>73</v>
      </c>
      <c r="K23" s="39"/>
      <c r="L23" s="39"/>
      <c r="M23" s="6" t="s">
        <v>46</v>
      </c>
      <c r="N23" s="7">
        <f>Gesamt!C33</f>
        <v>3.5</v>
      </c>
      <c r="O23" s="35"/>
      <c r="Q23" s="7"/>
    </row>
    <row r="24" spans="1:17" x14ac:dyDescent="0.2">
      <c r="A24" s="29">
        <v>46135</v>
      </c>
      <c r="B24" t="str">
        <f t="shared" si="0"/>
        <v>Do</v>
      </c>
      <c r="D24" s="24">
        <v>0.33333333333333331</v>
      </c>
      <c r="E24" s="24">
        <v>0.47916666666666669</v>
      </c>
      <c r="G24" s="27">
        <f t="shared" si="1"/>
        <v>3.5000000000000009</v>
      </c>
      <c r="H24" s="27">
        <f ca="1">IF(Q24&lt;&gt;"",Q24,IF(OR(C24="Feiertag",A24&lt;Gesamt!$B$11,A24&gt;Gesamt!$B$13,),0,INDIRECT("N"&amp;WEEKDAY(A24,2)+19)))</f>
        <v>3.5</v>
      </c>
      <c r="I24" s="27">
        <f t="shared" ca="1" si="2"/>
        <v>8.8817841970012523E-16</v>
      </c>
      <c r="J24" s="7" t="s">
        <v>73</v>
      </c>
      <c r="K24" s="39"/>
      <c r="L24" s="39"/>
      <c r="M24" s="6" t="s">
        <v>47</v>
      </c>
      <c r="N24" s="7">
        <f>Gesamt!C34</f>
        <v>0</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46139</v>
      </c>
      <c r="B28" t="str">
        <f t="shared" si="0"/>
        <v>Mo</v>
      </c>
      <c r="D28" s="24">
        <v>0.33333333333333331</v>
      </c>
      <c r="E28" s="24">
        <v>0.47916666666666669</v>
      </c>
      <c r="G28" s="27">
        <f t="shared" si="1"/>
        <v>3.5000000000000009</v>
      </c>
      <c r="H28" s="27">
        <f ca="1">IF(Q28&lt;&gt;"",Q28,IF(OR(C28="Feiertag",A28&lt;Gesamt!$B$11,A28&gt;Gesamt!$B$13,),0,INDIRECT("N"&amp;WEEKDAY(A28,2)+19)))</f>
        <v>3.5</v>
      </c>
      <c r="I28" s="27">
        <f t="shared" ca="1" si="2"/>
        <v>8.8817841970012523E-16</v>
      </c>
      <c r="J28" s="7" t="s">
        <v>73</v>
      </c>
      <c r="K28" s="39"/>
      <c r="L28" s="39"/>
      <c r="O28" s="35"/>
      <c r="Q28" s="7"/>
    </row>
    <row r="29" spans="1:17" x14ac:dyDescent="0.2">
      <c r="A29" s="29">
        <v>46140</v>
      </c>
      <c r="B29" t="str">
        <f t="shared" si="0"/>
        <v>Di</v>
      </c>
      <c r="D29" s="24">
        <v>0.33333333333333331</v>
      </c>
      <c r="E29" s="24">
        <v>0.47916666666666669</v>
      </c>
      <c r="G29" s="27">
        <f t="shared" si="1"/>
        <v>3.5000000000000009</v>
      </c>
      <c r="H29" s="27">
        <f ca="1">IF(Q29&lt;&gt;"",Q29,IF(OR(C29="Feiertag",A29&lt;Gesamt!$B$11,A29&gt;Gesamt!$B$13,),0,INDIRECT("N"&amp;WEEKDAY(A29,2)+19)))</f>
        <v>3.5</v>
      </c>
      <c r="I29" s="27">
        <f t="shared" ca="1" si="2"/>
        <v>8.8817841970012523E-16</v>
      </c>
      <c r="J29" s="7" t="s">
        <v>73</v>
      </c>
      <c r="K29" s="39"/>
      <c r="L29" s="39"/>
      <c r="O29" s="35"/>
      <c r="Q29" s="7"/>
    </row>
    <row r="30" spans="1:17" x14ac:dyDescent="0.2">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73</v>
      </c>
      <c r="K30" s="39"/>
      <c r="L30" s="39"/>
      <c r="O30" s="35"/>
      <c r="Q30" s="7"/>
    </row>
    <row r="31" spans="1:17" x14ac:dyDescent="0.2">
      <c r="A31" s="29">
        <v>46142</v>
      </c>
      <c r="B31" t="str">
        <f t="shared" si="0"/>
        <v>Do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4:J6 A2:C3 A11:J13 A7:C10 A18:J20 A14:C17 A25:J27 A21:C24 A28:C31 F2:J3 F7:J10 F14:J17 F21:J24 F28:J31">
    <cfRule type="expression" dxfId="53" priority="37">
      <formula>$C2="Feiertag"</formula>
    </cfRule>
    <cfRule type="expression" dxfId="52" priority="38">
      <formula>WEEKDAY($A2,2)&gt;=6</formula>
    </cfRule>
  </conditionalFormatting>
  <conditionalFormatting sqref="D2:E2">
    <cfRule type="expression" dxfId="35" priority="35">
      <formula>$C2="Feiertag"</formula>
    </cfRule>
    <cfRule type="expression" dxfId="34" priority="36">
      <formula>WEEKDAY($A2,2)&gt;=6</formula>
    </cfRule>
  </conditionalFormatting>
  <conditionalFormatting sqref="D3:E3">
    <cfRule type="expression" dxfId="33" priority="33">
      <formula>$C3="Feiertag"</formula>
    </cfRule>
    <cfRule type="expression" dxfId="32" priority="34">
      <formula>WEEKDAY($A3,2)&gt;=6</formula>
    </cfRule>
  </conditionalFormatting>
  <conditionalFormatting sqref="D7:E7">
    <cfRule type="expression" dxfId="31" priority="31">
      <formula>$C7="Feiertag"</formula>
    </cfRule>
    <cfRule type="expression" dxfId="30" priority="32">
      <formula>WEEKDAY($A7,2)&gt;=6</formula>
    </cfRule>
  </conditionalFormatting>
  <conditionalFormatting sqref="D8:E8">
    <cfRule type="expression" dxfId="29" priority="29">
      <formula>$C8="Feiertag"</formula>
    </cfRule>
    <cfRule type="expression" dxfId="28" priority="30">
      <formula>WEEKDAY($A8,2)&gt;=6</formula>
    </cfRule>
  </conditionalFormatting>
  <conditionalFormatting sqref="D9:E9">
    <cfRule type="expression" dxfId="27" priority="27">
      <formula>$C9="Feiertag"</formula>
    </cfRule>
    <cfRule type="expression" dxfId="26" priority="28">
      <formula>WEEKDAY($A9,2)&gt;=6</formula>
    </cfRule>
  </conditionalFormatting>
  <conditionalFormatting sqref="D10:E10">
    <cfRule type="expression" dxfId="25" priority="25">
      <formula>$C10="Feiertag"</formula>
    </cfRule>
    <cfRule type="expression" dxfId="24" priority="26">
      <formula>WEEKDAY($A10,2)&gt;=6</formula>
    </cfRule>
  </conditionalFormatting>
  <conditionalFormatting sqref="D14:E14">
    <cfRule type="expression" dxfId="23" priority="23">
      <formula>$C14="Feiertag"</formula>
    </cfRule>
    <cfRule type="expression" dxfId="22" priority="24">
      <formula>WEEKDAY($A14,2)&gt;=6</formula>
    </cfRule>
  </conditionalFormatting>
  <conditionalFormatting sqref="D15:E15">
    <cfRule type="expression" dxfId="21" priority="21">
      <formula>$C15="Feiertag"</formula>
    </cfRule>
    <cfRule type="expression" dxfId="20" priority="22">
      <formula>WEEKDAY($A15,2)&gt;=6</formula>
    </cfRule>
  </conditionalFormatting>
  <conditionalFormatting sqref="D16:E16">
    <cfRule type="expression" dxfId="19" priority="19">
      <formula>$C16="Feiertag"</formula>
    </cfRule>
    <cfRule type="expression" dxfId="18" priority="20">
      <formula>WEEKDAY($A16,2)&gt;=6</formula>
    </cfRule>
  </conditionalFormatting>
  <conditionalFormatting sqref="D17:E17">
    <cfRule type="expression" dxfId="17" priority="17">
      <formula>$C17="Feiertag"</formula>
    </cfRule>
    <cfRule type="expression" dxfId="16" priority="18">
      <formula>WEEKDAY($A17,2)&gt;=6</formula>
    </cfRule>
  </conditionalFormatting>
  <conditionalFormatting sqref="D21:E21">
    <cfRule type="expression" dxfId="15" priority="15">
      <formula>$C21="Feiertag"</formula>
    </cfRule>
    <cfRule type="expression" dxfId="14" priority="16">
      <formula>WEEKDAY($A21,2)&gt;=6</formula>
    </cfRule>
  </conditionalFormatting>
  <conditionalFormatting sqref="D22:E22">
    <cfRule type="expression" dxfId="13" priority="13">
      <formula>$C22="Feiertag"</formula>
    </cfRule>
    <cfRule type="expression" dxfId="12" priority="14">
      <formula>WEEKDAY($A22,2)&gt;=6</formula>
    </cfRule>
  </conditionalFormatting>
  <conditionalFormatting sqref="D23:E23">
    <cfRule type="expression" dxfId="11" priority="11">
      <formula>$C23="Feiertag"</formula>
    </cfRule>
    <cfRule type="expression" dxfId="10" priority="12">
      <formula>WEEKDAY($A23,2)&gt;=6</formula>
    </cfRule>
  </conditionalFormatting>
  <conditionalFormatting sqref="D24:E24">
    <cfRule type="expression" dxfId="9" priority="9">
      <formula>$C24="Feiertag"</formula>
    </cfRule>
    <cfRule type="expression" dxfId="8" priority="10">
      <formula>WEEKDAY($A24,2)&gt;=6</formula>
    </cfRule>
  </conditionalFormatting>
  <conditionalFormatting sqref="D28:E28">
    <cfRule type="expression" dxfId="7" priority="7">
      <formula>$C28="Feiertag"</formula>
    </cfRule>
    <cfRule type="expression" dxfId="6" priority="8">
      <formula>WEEKDAY($A28,2)&gt;=6</formula>
    </cfRule>
  </conditionalFormatting>
  <conditionalFormatting sqref="D29:E29">
    <cfRule type="expression" dxfId="5" priority="5">
      <formula>$C29="Feiertag"</formula>
    </cfRule>
    <cfRule type="expression" dxfId="4" priority="6">
      <formula>WEEKDAY($A29,2)&gt;=6</formula>
    </cfRule>
  </conditionalFormatting>
  <conditionalFormatting sqref="D31:E31">
    <cfRule type="expression" dxfId="3" priority="3">
      <formula>$C31="Feiertag"</formula>
    </cfRule>
    <cfRule type="expression" dxfId="2" priority="4">
      <formula>WEEKDAY($A31,2)&gt;=6</formula>
    </cfRule>
  </conditionalFormatting>
  <conditionalFormatting sqref="D30:E30">
    <cfRule type="expression" dxfId="1" priority="1">
      <formula>$C30="Feiertag"</formula>
    </cfRule>
    <cfRule type="expression" dxfId="0" priority="2">
      <formula>WEEKDAY($A30,2)&gt;=6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3.5</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3.5</v>
      </c>
      <c r="I7" s="27">
        <f t="shared" si="2"/>
        <v>0</v>
      </c>
      <c r="J7" s="7"/>
      <c r="K7" s="39"/>
      <c r="L7" s="39"/>
      <c r="M7" s="1" t="s">
        <v>59</v>
      </c>
      <c r="N7" s="27">
        <f ca="1">Gesamt!B9+SUM(Gesamt!E2:E6)-SUM(Gesamt!J2:J6)</f>
        <v>1.9539925233402755E-14</v>
      </c>
      <c r="O7" s="35"/>
      <c r="Q7" s="7"/>
    </row>
    <row r="8" spans="1:17" x14ac:dyDescent="0.2">
      <c r="A8" s="29">
        <v>46149</v>
      </c>
      <c r="B8" t="str">
        <f t="shared" si="0"/>
        <v>Do</v>
      </c>
      <c r="G8" s="27">
        <f t="shared" si="1"/>
        <v>0</v>
      </c>
      <c r="H8" s="27">
        <f ca="1">IF(Q8&lt;&gt;"",Q8,IF(OR(C8="Feiertag",A8&lt;Gesamt!$B$11,A8&gt;Gesamt!$B$13,),0,INDIRECT("N"&amp;WEEKDAY(A8,2)+19)))</f>
        <v>3.5</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3.5</v>
      </c>
      <c r="I15" s="27">
        <f t="shared" si="2"/>
        <v>0</v>
      </c>
      <c r="J15" s="7"/>
      <c r="K15" s="39"/>
      <c r="L15" s="39"/>
      <c r="M15" s="1" t="s">
        <v>58</v>
      </c>
      <c r="N15">
        <f>Gesamt!B5+Gesamt!B7-SUM(Gesamt!G2:G6)</f>
        <v>16</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46162</v>
      </c>
      <c r="B21" t="str">
        <f t="shared" si="0"/>
        <v>Mi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46163</v>
      </c>
      <c r="B22" t="str">
        <f t="shared" si="0"/>
        <v>Do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46169</v>
      </c>
      <c r="B28" t="str">
        <f t="shared" si="0"/>
        <v>Mi</v>
      </c>
      <c r="G28" s="27">
        <f t="shared" si="1"/>
        <v>0</v>
      </c>
      <c r="H28" s="27">
        <f ca="1">IF(Q28&lt;&gt;"",Q28,IF(OR(C28="Feiertag",A28&lt;Gesamt!$B$11,A28&gt;Gesamt!$B$13,),0,INDIRECT("N"&amp;WEEKDAY(A28,2)+19)))</f>
        <v>3.5</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3.5</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46176</v>
      </c>
      <c r="B4" t="str">
        <f t="shared" si="0"/>
        <v>Mi</v>
      </c>
      <c r="G4" s="27">
        <f t="shared" si="1"/>
        <v>0</v>
      </c>
      <c r="H4" s="27">
        <f ca="1">IF(Q4&lt;&gt;"",Q4,IF(OR(C4="Feiertag",A4&lt;Gesamt!$B$11,A4&gt;Gesamt!$B$13,),0,INDIRECT("N"&amp;WEEKDAY(A4,2)+19)))</f>
        <v>3.5</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1.9539925233402755E-14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3.5</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16</v>
      </c>
      <c r="O15" s="35"/>
      <c r="Q15" s="7"/>
    </row>
    <row r="16" spans="1:17" x14ac:dyDescent="0.2">
      <c r="A16" s="29">
        <v>46188</v>
      </c>
      <c r="B16" t="str">
        <f t="shared" si="0"/>
        <v>Mo</v>
      </c>
      <c r="G16" s="27">
        <f t="shared" si="1"/>
        <v>0</v>
      </c>
      <c r="H16" s="27">
        <f ca="1">IF(Q16&lt;&gt;"",Q16,IF(OR(C16="Feiertag",A16&lt;Gesamt!$B$11,A16&gt;Gesamt!$B$13,),0,INDIRECT("N"&amp;WEEKDAY(A16,2)+19)))</f>
        <v>3.5</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3.5</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46195</v>
      </c>
      <c r="B23" t="str">
        <f t="shared" si="0"/>
        <v>Mo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46196</v>
      </c>
      <c r="B24" t="str">
        <f t="shared" si="0"/>
        <v>Di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46197</v>
      </c>
      <c r="B25" t="str">
        <f t="shared" si="0"/>
        <v>Mi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3.5</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49" priority="1">
      <formula>$C2="Feiertag"</formula>
    </cfRule>
    <cfRule type="expression" dxfId="48"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3.5</v>
      </c>
      <c r="I7" s="27">
        <f t="shared" si="2"/>
        <v>0</v>
      </c>
      <c r="J7" s="7"/>
      <c r="K7" s="39"/>
      <c r="L7" s="39"/>
      <c r="M7" s="1" t="s">
        <v>59</v>
      </c>
      <c r="N7" s="27">
        <f ca="1">Gesamt!B9+SUM(Gesamt!E2:E8)-SUM(Gesamt!J2:J8)</f>
        <v>1.9539925233402755E-14</v>
      </c>
      <c r="O7" s="35"/>
      <c r="Q7" s="7"/>
    </row>
    <row r="8" spans="1:17" x14ac:dyDescent="0.2">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16</v>
      </c>
      <c r="O15" s="35"/>
      <c r="Q15" s="7"/>
    </row>
    <row r="16" spans="1:17" x14ac:dyDescent="0.2">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3.5</v>
      </c>
      <c r="I7" s="27">
        <f t="shared" si="2"/>
        <v>0</v>
      </c>
      <c r="J7" s="7"/>
      <c r="K7" s="39"/>
      <c r="L7" s="39"/>
      <c r="M7" s="1" t="s">
        <v>59</v>
      </c>
      <c r="N7" s="27">
        <f ca="1">Gesamt!B9+SUM(Gesamt!E2:E9)-SUM(Gesamt!J2:J9)</f>
        <v>1.9539925233402755E-14</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16</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1.9539925233402755E-14</v>
      </c>
      <c r="O7" s="35"/>
      <c r="Q7" s="7"/>
    </row>
    <row r="8" spans="1:17" x14ac:dyDescent="0.2">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16</v>
      </c>
      <c r="O15" s="35"/>
      <c r="Q15" s="7"/>
    </row>
    <row r="16" spans="1:17" x14ac:dyDescent="0.2">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3.5</v>
      </c>
      <c r="I7" s="27">
        <f t="shared" si="2"/>
        <v>0</v>
      </c>
      <c r="J7" s="7"/>
      <c r="K7" s="39"/>
      <c r="L7" s="39"/>
      <c r="M7" s="1" t="s">
        <v>59</v>
      </c>
      <c r="N7" s="27">
        <f ca="1">Gesamt!B9+SUM(Gesamt!E2:E11)-SUM(Gesamt!J2:J11)</f>
        <v>1.9539925233402755E-14</v>
      </c>
      <c r="O7" s="35"/>
      <c r="Q7" s="7"/>
    </row>
    <row r="8" spans="1:17" x14ac:dyDescent="0.2">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16</v>
      </c>
      <c r="O15" s="35"/>
      <c r="Q15" s="7"/>
    </row>
    <row r="16" spans="1:17" x14ac:dyDescent="0.2">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1.9539925233402755E-14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1.9539925233402755E-14</v>
      </c>
      <c r="O7" s="35"/>
      <c r="Q7" s="7"/>
    </row>
    <row r="8" spans="1:17" x14ac:dyDescent="0.2">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16</v>
      </c>
      <c r="O15" s="35"/>
      <c r="Q15" s="7"/>
    </row>
    <row r="16" spans="1:17" x14ac:dyDescent="0.2">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23" sqref="D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4.4408920985006262E-15</v>
      </c>
      <c r="F4" s="8">
        <f>März!N9</f>
        <v>0</v>
      </c>
      <c r="G4" s="2">
        <f>März!N13</f>
        <v>0</v>
      </c>
      <c r="H4" s="7">
        <f>März!N17</f>
        <v>17.500000000000004</v>
      </c>
      <c r="I4" s="7"/>
      <c r="J4" s="7">
        <v>0</v>
      </c>
      <c r="Z4" s="2" t="b">
        <v>1</v>
      </c>
    </row>
    <row r="5" spans="1:26" x14ac:dyDescent="0.2">
      <c r="A5" s="1" t="s">
        <v>28</v>
      </c>
      <c r="B5" s="2">
        <v>16</v>
      </c>
      <c r="D5" s="6" t="s">
        <v>12</v>
      </c>
      <c r="E5" s="7">
        <f ca="1">April!N5</f>
        <v>1.5099033134902129E-14</v>
      </c>
      <c r="F5" s="8">
        <f>April!N9</f>
        <v>0</v>
      </c>
      <c r="G5" s="2">
        <f>April!N13</f>
        <v>0</v>
      </c>
      <c r="H5" s="7">
        <f>April!N17</f>
        <v>59.500000000000007</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46105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14</v>
      </c>
      <c r="D15" s="9" t="s">
        <v>23</v>
      </c>
      <c r="E15" s="7">
        <f ca="1">SUM(E2:E13)</f>
        <v>1.9539925233402755E-14</v>
      </c>
      <c r="F15" s="8">
        <f>SUM(F2:F13)</f>
        <v>0</v>
      </c>
      <c r="G15" s="2">
        <f>SUM(G2:G13)</f>
        <v>0</v>
      </c>
      <c r="H15" s="7">
        <f>SUM(H2:H13)</f>
        <v>77.000000000000014</v>
      </c>
      <c r="I15" s="7"/>
      <c r="J15" s="7">
        <f>SUM(J2:J13)</f>
        <v>0</v>
      </c>
    </row>
    <row r="16" spans="1:26" x14ac:dyDescent="0.2">
      <c r="A16" s="6" t="s">
        <v>9</v>
      </c>
      <c r="B16" s="7">
        <f>Januar!N27</f>
        <v>14</v>
      </c>
    </row>
    <row r="17" spans="1:7" x14ac:dyDescent="0.2">
      <c r="A17" s="6" t="s">
        <v>10</v>
      </c>
      <c r="B17" s="7">
        <f>Februar!N27</f>
        <v>14</v>
      </c>
      <c r="D17" s="4" t="s">
        <v>39</v>
      </c>
      <c r="E17" s="7">
        <f ca="1">SUM(E2:E13)+B9-J15</f>
        <v>1.9539925233402755E-14</v>
      </c>
    </row>
    <row r="18" spans="1:7" x14ac:dyDescent="0.2">
      <c r="A18" s="6" t="s">
        <v>11</v>
      </c>
      <c r="B18" s="7">
        <f>März!N27</f>
        <v>14</v>
      </c>
      <c r="D18" s="9" t="s">
        <v>40</v>
      </c>
      <c r="G18" s="2">
        <f>B5+B7-G15</f>
        <v>16</v>
      </c>
    </row>
    <row r="19" spans="1:7" x14ac:dyDescent="0.2">
      <c r="A19" s="6" t="s">
        <v>12</v>
      </c>
      <c r="B19" s="7">
        <f>April!N27</f>
        <v>14</v>
      </c>
    </row>
    <row r="20" spans="1:7" x14ac:dyDescent="0.2">
      <c r="A20" s="6" t="s">
        <v>13</v>
      </c>
      <c r="B20" s="7">
        <f>Mai!N27</f>
        <v>14</v>
      </c>
    </row>
    <row r="21" spans="1:7" x14ac:dyDescent="0.2">
      <c r="A21" s="6" t="s">
        <v>14</v>
      </c>
      <c r="B21" s="7">
        <f>Juni!N27</f>
        <v>14</v>
      </c>
    </row>
    <row r="22" spans="1:7" x14ac:dyDescent="0.2">
      <c r="A22" s="6" t="s">
        <v>15</v>
      </c>
      <c r="B22" s="7">
        <f>Juli!N27</f>
        <v>14</v>
      </c>
    </row>
    <row r="23" spans="1:7" x14ac:dyDescent="0.2">
      <c r="A23" s="6" t="s">
        <v>16</v>
      </c>
      <c r="B23" s="7">
        <f>August!N27</f>
        <v>14</v>
      </c>
    </row>
    <row r="24" spans="1:7" x14ac:dyDescent="0.2">
      <c r="A24" s="6" t="s">
        <v>17</v>
      </c>
      <c r="B24" s="7">
        <f>September!N27</f>
        <v>14</v>
      </c>
    </row>
    <row r="25" spans="1:7" x14ac:dyDescent="0.2">
      <c r="A25" s="6" t="s">
        <v>18</v>
      </c>
      <c r="B25" s="7">
        <f>Oktober!N27</f>
        <v>14</v>
      </c>
    </row>
    <row r="26" spans="1:7" x14ac:dyDescent="0.2">
      <c r="A26" s="6" t="s">
        <v>19</v>
      </c>
      <c r="B26" s="7">
        <f>November!N27</f>
        <v>14</v>
      </c>
    </row>
    <row r="27" spans="1:7" x14ac:dyDescent="0.2">
      <c r="A27" s="6" t="s">
        <v>20</v>
      </c>
      <c r="B27" s="7">
        <f>Dezember!N27</f>
        <v>14</v>
      </c>
    </row>
    <row r="29" spans="1:7" x14ac:dyDescent="0.2">
      <c r="A29" s="3" t="s">
        <v>42</v>
      </c>
      <c r="C29" s="3" t="s">
        <v>6</v>
      </c>
    </row>
    <row r="30" spans="1:7" x14ac:dyDescent="0.2">
      <c r="A30" s="6" t="s">
        <v>43</v>
      </c>
      <c r="C30" s="7">
        <v>3.5</v>
      </c>
    </row>
    <row r="31" spans="1:7" x14ac:dyDescent="0.2">
      <c r="A31" s="6" t="s">
        <v>44</v>
      </c>
      <c r="C31" s="7">
        <v>3.5</v>
      </c>
    </row>
    <row r="32" spans="1:7" x14ac:dyDescent="0.2">
      <c r="A32" s="6" t="s">
        <v>45</v>
      </c>
      <c r="C32" s="7">
        <v>3.5</v>
      </c>
    </row>
    <row r="33" spans="1:3" x14ac:dyDescent="0.2">
      <c r="A33" s="6" t="s">
        <v>46</v>
      </c>
      <c r="C33" s="7">
        <v>3.5</v>
      </c>
    </row>
    <row r="34" spans="1:3" x14ac:dyDescent="0.2">
      <c r="A34" s="6" t="s">
        <v>47</v>
      </c>
      <c r="C34" s="7">
        <v>0</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2026-05-11T07:38:08Z</dcterms:modified>
</cp:coreProperties>
</file>