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8_{61D65B6D-1B52-4928-8EB1-38EA21E200FA}" xr6:coauthVersionLast="47" xr6:coauthVersionMax="47" xr10:uidLastSave="{00000000-0000-0000-0000-000000000000}"/>
  <bookViews>
    <workbookView xWindow="-108" yWindow="-108" windowWidth="23256" windowHeight="12456" firstSheet="1"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14" i="9"/>
  <c r="H8" i="7"/>
  <c r="H30" i="5"/>
  <c r="H28" i="12"/>
  <c r="H27" i="8"/>
  <c r="H18" i="9"/>
  <c r="H30" i="4"/>
  <c r="H29" i="5"/>
  <c r="H24" i="11"/>
  <c r="H26" i="9"/>
  <c r="H20" i="12"/>
  <c r="H27" i="4"/>
  <c r="H13" i="4"/>
  <c r="H11" i="9"/>
  <c r="H24" i="12"/>
  <c r="H3" i="12"/>
  <c r="H8" i="5"/>
  <c r="H6" i="5"/>
  <c r="H24" i="8"/>
  <c r="H23" i="11"/>
  <c r="H21" i="4"/>
  <c r="H19" i="12"/>
  <c r="H6" i="7"/>
  <c r="H10" i="6"/>
  <c r="H4" i="11"/>
  <c r="H31" i="11"/>
  <c r="H9" i="10"/>
  <c r="H6" i="6"/>
  <c r="H17" i="6"/>
  <c r="H13" i="8"/>
  <c r="H30" i="9"/>
  <c r="H27" i="5"/>
  <c r="H24" i="6"/>
  <c r="H3" i="11"/>
  <c r="H9" i="7"/>
  <c r="H30" i="7"/>
  <c r="H20" i="11"/>
  <c r="H24" i="10"/>
  <c r="H6" i="10"/>
  <c r="H26" i="6"/>
  <c r="H5" i="11"/>
  <c r="H21" i="8"/>
  <c r="H12" i="7"/>
  <c r="H5" i="5"/>
  <c r="H19" i="5"/>
  <c r="H25" i="12"/>
  <c r="H16" i="6"/>
  <c r="H14" i="8"/>
  <c r="H32" i="8"/>
  <c r="H22" i="8"/>
  <c r="H27" i="7"/>
  <c r="H9" i="5"/>
  <c r="H5" i="7"/>
  <c r="H7" i="6"/>
  <c r="H4" i="6"/>
  <c r="H23" i="6"/>
  <c r="H7" i="8"/>
  <c r="H24" i="4"/>
  <c r="H22" i="10"/>
  <c r="H6" i="9"/>
  <c r="H20" i="8"/>
  <c r="H22" i="7"/>
  <c r="H9" i="4"/>
  <c r="H2" i="6"/>
  <c r="H7" i="7"/>
  <c r="H17" i="4"/>
  <c r="H17" i="9"/>
  <c r="H11" i="5"/>
  <c r="H29" i="7"/>
  <c r="H32" i="1"/>
  <c r="H32" i="5"/>
  <c r="H31" i="4"/>
  <c r="H15" i="6"/>
  <c r="H16" i="7"/>
  <c r="H14" i="11"/>
  <c r="H10" i="5"/>
  <c r="H8" i="8"/>
  <c r="H22" i="6"/>
  <c r="H32" i="7"/>
  <c r="H29" i="1"/>
  <c r="H24" i="9"/>
  <c r="H11" i="4"/>
  <c r="H30" i="1"/>
  <c r="H17" i="8"/>
  <c r="H21" i="5"/>
  <c r="H8" i="6"/>
  <c r="H28" i="10"/>
  <c r="H19" i="6"/>
  <c r="H3" i="8"/>
  <c r="H31" i="9"/>
  <c r="H13" i="6"/>
  <c r="H19" i="4"/>
  <c r="H6" i="11"/>
  <c r="H12" i="10"/>
  <c r="H20" i="9"/>
  <c r="H28" i="8"/>
  <c r="H16" i="12"/>
  <c r="H4" i="8"/>
  <c r="H2" i="10"/>
  <c r="H4" i="7"/>
  <c r="H3" i="10"/>
  <c r="H2" i="9"/>
  <c r="H14" i="7"/>
  <c r="H17" i="11"/>
  <c r="H31" i="12"/>
  <c r="H19" i="11"/>
  <c r="H6" i="12"/>
  <c r="H25" i="7"/>
  <c r="H12" i="8"/>
  <c r="H8" i="11"/>
  <c r="H8" i="10"/>
  <c r="H26" i="1"/>
  <c r="H20" i="10"/>
  <c r="H25" i="11"/>
  <c r="H26" i="7"/>
  <c r="H18" i="5"/>
  <c r="H9" i="8"/>
  <c r="H19" i="8"/>
  <c r="H20" i="4"/>
  <c r="H28" i="9"/>
  <c r="H10" i="4"/>
  <c r="H27" i="11"/>
  <c r="H28" i="1"/>
  <c r="H28" i="11"/>
  <c r="H2" i="7"/>
  <c r="H30" i="10"/>
  <c r="H23" i="10"/>
  <c r="H24" i="7"/>
  <c r="H3" i="7"/>
  <c r="H17" i="7"/>
  <c r="H31" i="5"/>
  <c r="H5" i="9"/>
  <c r="H17" i="5"/>
  <c r="H11" i="6"/>
  <c r="H12" i="9"/>
  <c r="H7" i="9"/>
  <c r="H30" i="11"/>
  <c r="H6" i="8"/>
  <c r="H21" i="11"/>
  <c r="H11" i="10"/>
  <c r="H2" i="4"/>
  <c r="H2" i="12"/>
  <c r="H25" i="6"/>
  <c r="H9" i="11"/>
  <c r="H11" i="11"/>
  <c r="H26" i="4"/>
  <c r="H31" i="1"/>
  <c r="H11" i="8"/>
  <c r="H30" i="6"/>
  <c r="H23" i="4"/>
  <c r="H17" i="10"/>
  <c r="H14" i="12"/>
  <c r="H16" i="4"/>
  <c r="H3" i="9"/>
  <c r="H25" i="9"/>
  <c r="H25" i="10"/>
  <c r="H10" i="10"/>
  <c r="H22" i="5"/>
  <c r="H23" i="7"/>
  <c r="H15" i="12"/>
  <c r="H21" i="10"/>
  <c r="H31" i="10"/>
  <c r="H29" i="6"/>
  <c r="H10" i="7"/>
  <c r="H23" i="12"/>
  <c r="H18" i="10"/>
  <c r="H15" i="11"/>
  <c r="H27" i="1"/>
  <c r="H19" i="10"/>
  <c r="H4" i="12"/>
  <c r="H29" i="8"/>
  <c r="H31" i="7"/>
  <c r="H8" i="4"/>
  <c r="H25" i="5"/>
  <c r="H13" i="7"/>
  <c r="H22" i="4"/>
  <c r="H8" i="9"/>
  <c r="H13" i="5"/>
  <c r="H9" i="6"/>
  <c r="H12" i="6"/>
  <c r="H21" i="6"/>
  <c r="H26" i="10"/>
  <c r="H9" i="9"/>
  <c r="H7" i="12"/>
  <c r="H30" i="8"/>
  <c r="H26" i="8"/>
  <c r="H22" i="9"/>
  <c r="H32" i="10"/>
  <c r="H16" i="5"/>
  <c r="H7" i="10"/>
  <c r="H26" i="11"/>
  <c r="H4" i="5"/>
  <c r="H5" i="8"/>
  <c r="H18" i="4"/>
  <c r="H14" i="6"/>
  <c r="H18" i="8"/>
  <c r="H16" i="11"/>
  <c r="H29" i="4"/>
  <c r="H20" i="5"/>
  <c r="H21" i="7"/>
  <c r="H25" i="8"/>
  <c r="H20" i="6"/>
  <c r="H11" i="12"/>
  <c r="H10" i="8"/>
  <c r="H13" i="11"/>
  <c r="H29" i="11"/>
  <c r="H23" i="9"/>
  <c r="H12" i="4"/>
  <c r="H18" i="12"/>
  <c r="H12" i="12"/>
  <c r="H5" i="4"/>
  <c r="H25" i="4"/>
  <c r="H25" i="1"/>
  <c r="H5" i="10"/>
  <c r="H18" i="6"/>
  <c r="H14" i="5"/>
  <c r="H10" i="11"/>
  <c r="H4" i="4"/>
  <c r="H27" i="6"/>
  <c r="H27" i="9"/>
  <c r="H17" i="12"/>
  <c r="H5" i="12"/>
  <c r="H15" i="10"/>
  <c r="H21" i="9"/>
  <c r="H29" i="10"/>
  <c r="H15" i="8"/>
  <c r="H8" i="12"/>
  <c r="H28" i="4"/>
  <c r="H24" i="5"/>
  <c r="H18" i="11"/>
  <c r="H15" i="4"/>
  <c r="H7" i="11"/>
  <c r="H16" i="9"/>
  <c r="H11" i="7"/>
  <c r="H4" i="10"/>
  <c r="H12" i="11"/>
  <c r="H3" i="4"/>
  <c r="H13" i="10"/>
  <c r="H23" i="8"/>
  <c r="H19" i="9"/>
  <c r="H10" i="9"/>
  <c r="H15" i="9"/>
  <c r="H7" i="5"/>
  <c r="H18" i="7"/>
  <c r="H32" i="12"/>
  <c r="H12" i="5"/>
  <c r="H15" i="7"/>
  <c r="H16" i="10"/>
  <c r="H28" i="7"/>
  <c r="H28" i="6"/>
  <c r="H14" i="10"/>
  <c r="H14" i="4"/>
  <c r="H4" i="9"/>
  <c r="H20" i="7"/>
  <c r="H23" i="5"/>
  <c r="H10" i="12"/>
  <c r="H22" i="12"/>
  <c r="H19" i="7"/>
  <c r="H21" i="12"/>
  <c r="H31" i="8"/>
  <c r="H3" i="6"/>
  <c r="H31" i="6"/>
  <c r="H6" i="4"/>
  <c r="H2" i="8"/>
  <c r="H28" i="5"/>
  <c r="H29" i="12"/>
  <c r="H3" i="5"/>
  <c r="H13" i="12"/>
  <c r="H22" i="11"/>
  <c r="H13" i="9"/>
  <c r="H29" i="9"/>
  <c r="H30" i="12"/>
  <c r="I4" i="8" l="1"/>
  <c r="I32" i="7"/>
  <c r="I31" i="7"/>
  <c r="I30" i="7"/>
  <c r="I29" i="7"/>
  <c r="I28" i="7"/>
  <c r="I24" i="7"/>
  <c r="I23" i="7"/>
  <c r="I22" i="7"/>
  <c r="I21" i="7"/>
  <c r="I17" i="7"/>
  <c r="I16" i="7"/>
  <c r="I15" i="7"/>
  <c r="I14" i="7"/>
  <c r="I10" i="7"/>
  <c r="I9" i="7"/>
  <c r="I8" i="7"/>
  <c r="I7" i="7"/>
  <c r="I4" i="7"/>
  <c r="I3" i="7"/>
  <c r="I2" i="7"/>
  <c r="I20" i="6"/>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<sst xmlns="http://schemas.openxmlformats.org/spreadsheetml/2006/main" count="516" uniqueCount="84">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</sst>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2" fontId="0" fillId="0" borderId="0" xfId="0" applyNumberFormat="1" applyFill="1" applyProtection="1">
      <protection locked="0"/>
    </xf>
  </cellXfs>
  <cellStyles count="3">
    <cellStyle name="Link" xfId="1" builtinId="8"/>
    <cellStyle name="Standard" xfId="0" builtinId="0"/>
    <cellStyle name="Währung" xfId="2" builtinId="4"/>
  </cellStyles>
  <dxfs count="3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22860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22860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22860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22860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22860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22860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22860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218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3">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3">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c r="B30"/>
      <c r="G30" s="27"/>
      <c r="H30" s="27"/>
      <c r="I30" s="27"/>
      <c r="J30" s="7"/>
      <c r="K30" s="39"/>
      <c r="L30" s="39"/>
      <c r="O30" s="35"/>
      <c r="Q30" s="7"/>
    </row>
    <row r="31" spans="1:17" x14ac:dyDescent="0.3">
      <c r="A31" s="23"/>
      <c r="H31" s="7"/>
      <c r="I31" s="7"/>
      <c r="J31" s="2" t="s">
        <v>68</v>
      </c>
      <c r="K31" s="39">
        <f>SUM(K2:K30)</f>
        <v>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2" zoomScaleNormal="100" workbookViewId="0">
      <selection activeCell="D33" sqref="D33"/>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3">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3">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3">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3">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3">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3">
      <c r="K33" s="39"/>
      <c r="L33" s="39"/>
    </row>
    <row r="34" spans="10:12" x14ac:dyDescent="0.3">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6" zoomScaleNormal="100" workbookViewId="0">
      <selection activeCell="J10" sqref="J10"/>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9.6640625" style="2" customWidth="1"/>
    <col min="11" max="11" width="11.44140625" style="2"/>
    <col min="12" max="12" width="13.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3">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3">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3">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3">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3">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3">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3">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3">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3">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3">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3">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3">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3">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3">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3">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3">
      <c r="A32" s="23"/>
      <c r="H32" s="7"/>
      <c r="I32" s="7"/>
      <c r="J32" s="7"/>
      <c r="K32" s="39"/>
      <c r="L32" s="39"/>
    </row>
    <row r="33" spans="10:12" x14ac:dyDescent="0.3">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J13" sqref="J13"/>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20.44140625" style="2" bestFit="1" customWidth="1"/>
    <col min="11" max="11" width="11.44140625" style="2"/>
    <col min="12" max="12" width="13.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3">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3">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3">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3">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3">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3">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3">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3">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3">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3">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3">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3">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21" priority="17">
      <formula>$C26="Feiertag"</formula>
    </cfRule>
    <cfRule type="expression" dxfId="20" priority="18">
      <formula>WEEKDAY($A26,2)&gt;=6</formula>
    </cfRule>
  </conditionalFormatting>
  <conditionalFormatting sqref="A2:J25">
    <cfRule type="expression" dxfId="19" priority="1">
      <formula>$C2="Feiertag"</formula>
    </cfRule>
    <cfRule type="expression" dxfId="18" priority="2">
      <formula>WEEKDAY($A2,2)&gt;=6</formula>
    </cfRule>
  </conditionalFormatting>
  <conditionalFormatting sqref="J26:J29">
    <cfRule type="expression" dxfId="17" priority="3">
      <formula>$C26="Feiertag"</formula>
    </cfRule>
    <cfRule type="expression" dxfId="16"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K1" sqref="K1:L1"/>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3">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3">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3">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3">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3">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3">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3">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3">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3">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3">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3">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3">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J32" sqref="J32"/>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3">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3">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3">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3">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3">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3">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44" t="s">
        <v>74</v>
      </c>
      <c r="K10" s="39"/>
      <c r="L10" s="39"/>
      <c r="M10" s="25"/>
      <c r="O10" s="35"/>
      <c r="Q10" s="7"/>
    </row>
    <row r="11" spans="1:17" x14ac:dyDescent="0.3">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44" t="s">
        <v>74</v>
      </c>
      <c r="K14" s="39"/>
      <c r="L14" s="39"/>
      <c r="M14" s="25"/>
      <c r="O14" s="35"/>
      <c r="Q14" s="7"/>
    </row>
    <row r="15" spans="1:17" x14ac:dyDescent="0.3">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44" t="s">
        <v>74</v>
      </c>
      <c r="K15" s="39"/>
      <c r="L15" s="39"/>
      <c r="M15" s="1" t="s">
        <v>58</v>
      </c>
      <c r="N15">
        <f>Gesamt!B5+Gesamt!B7-SUM(Gesamt!G2:G8)</f>
        <v>12</v>
      </c>
      <c r="O15" s="35"/>
      <c r="Q15" s="7"/>
    </row>
    <row r="16" spans="1:17" x14ac:dyDescent="0.3">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3">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3">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3">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44" t="s">
        <v>74</v>
      </c>
      <c r="K22" s="39"/>
      <c r="L22" s="39"/>
      <c r="M22" s="6" t="s">
        <v>45</v>
      </c>
      <c r="N22" s="7">
        <f>Gesamt!C32</f>
        <v>3.5</v>
      </c>
      <c r="O22" s="35"/>
      <c r="Q22" s="7"/>
    </row>
    <row r="23" spans="1:17" x14ac:dyDescent="0.3">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3">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3">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3">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3">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3">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3">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4" zoomScaleNormal="100" workbookViewId="0">
      <selection activeCell="L15" sqref="L15"/>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46237</v>
      </c>
      <c r="B4" t="str">
        <f t="shared" si="0"/>
        <v>Mo</v>
      </c>
      <c r="G4" s="27">
        <f t="shared" si="1"/>
        <v>0</v>
      </c>
      <c r="H4" s="27">
        <f ca="1">IF(Q4&lt;&gt;"",Q4,IF(OR(C4="Feiertag",A4&lt;Gesamt!$B$11,A4&gt;Gesamt!$B$13,),0,INDIRECT("N"&amp;WEEKDAY(A4,2)+19)))</f>
        <v>3.5</v>
      </c>
      <c r="I4" s="27">
        <f t="shared" si="2"/>
        <v>0</v>
      </c>
      <c r="J4" s="7" t="s">
        <v>73</v>
      </c>
      <c r="K4" s="39"/>
      <c r="L4" s="39"/>
      <c r="O4" s="35"/>
      <c r="Q4" s="7"/>
    </row>
    <row r="5" spans="1:17" x14ac:dyDescent="0.3">
      <c r="A5" s="29">
        <v>46238</v>
      </c>
      <c r="B5" t="str">
        <f t="shared" si="0"/>
        <v>Di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3">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3.5</v>
      </c>
      <c r="I7" s="27">
        <f t="shared" si="2"/>
        <v>0</v>
      </c>
      <c r="J7" s="7"/>
      <c r="K7" s="39"/>
      <c r="L7" s="39"/>
      <c r="M7" s="1" t="s">
        <v>78</v>
      </c>
      <c r="N7" s="27">
        <f ca="1">Gesamt!B9+SUM(Gesamt!E2:E9)-SUM(Gesamt!J2:J9)</f>
        <v>68.500000000000028</v>
      </c>
      <c r="O7" s="35"/>
      <c r="Q7" s="7"/>
    </row>
    <row r="8" spans="1:17" x14ac:dyDescent="0.3">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3">
      <c r="A12" s="29">
        <v>46245</v>
      </c>
      <c r="B12" t="str">
        <f t="shared" si="0"/>
        <v>Di</v>
      </c>
      <c r="G12" s="27">
        <f t="shared" si="1"/>
        <v>0</v>
      </c>
      <c r="H12" s="27">
        <f ca="1">IF(Q12&lt;&gt;"",Q12,IF(OR(C12="Feiertag",A12&lt;Gesamt!$B$11,A12&gt;Gesamt!$B$13,),0,INDIRECT("N"&amp;WEEKDAY(A12,2)+19)))</f>
        <v>3.5</v>
      </c>
      <c r="I12" s="27">
        <f t="shared" si="2"/>
        <v>0</v>
      </c>
      <c r="J12" s="7" t="s">
        <v>83</v>
      </c>
      <c r="K12" s="39">
        <f>4*2.5</f>
        <v>10</v>
      </c>
      <c r="L12" s="39">
        <f>33.5*2*0.5</f>
        <v>33.5</v>
      </c>
      <c r="M12" s="25"/>
      <c r="O12" s="35"/>
      <c r="Q12" s="7"/>
    </row>
    <row r="13" spans="1:17" x14ac:dyDescent="0.3">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3">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3">
      <c r="K33" s="39"/>
      <c r="L33" s="39"/>
    </row>
    <row r="34" spans="10:12" x14ac:dyDescent="0.3">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11 A13:J32 A12:I12">
    <cfRule type="expression" dxfId="11" priority="3">
      <formula>$C2="Feiertag"</formula>
    </cfRule>
    <cfRule type="expression" dxfId="10" priority="4">
      <formula>WEEKDAY($A2,2)&gt;=6</formula>
    </cfRule>
  </conditionalFormatting>
  <conditionalFormatting sqref="J12">
    <cfRule type="expression" dxfId="1" priority="1">
      <formula>$C12="Feiertag"</formula>
    </cfRule>
    <cfRule type="expression" dxfId="0" priority="2">
      <formula>WEEKDAY($A12,2)&gt;=6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K1" sqref="K1:L1"/>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68.500000000000028</v>
      </c>
      <c r="O7" s="35"/>
      <c r="Q7" s="7"/>
    </row>
    <row r="8" spans="1:17" x14ac:dyDescent="0.3">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3">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K1" sqref="K1:L1"/>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68.500000000000028</v>
      </c>
      <c r="O7" s="35"/>
      <c r="Q7" s="7"/>
    </row>
    <row r="8" spans="1:17" x14ac:dyDescent="0.3">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3">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K1" sqref="K1:L1"/>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3">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3">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68.500000000000028</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L9" sqref="L9"/>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68.500000000000028</v>
      </c>
      <c r="O7" s="35"/>
      <c r="Q7" s="7"/>
    </row>
    <row r="8" spans="1:17" x14ac:dyDescent="0.3">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3">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218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Januar!N5</f>
        <v>0</v>
      </c>
      <c r="F2" s="8">
        <f>Januar!N9</f>
        <v>0</v>
      </c>
      <c r="G2" s="2">
        <f>Januar!N13</f>
        <v>0</v>
      </c>
      <c r="H2" s="7">
        <f>Januar!N17</f>
        <v>0</v>
      </c>
      <c r="I2" s="7"/>
      <c r="J2" s="7">
        <v>0</v>
      </c>
      <c r="Z2" s="2" t="b">
        <v>1</v>
      </c>
    </row>
    <row r="3" spans="1:26" ht="15" customHeight="1" x14ac:dyDescent="0.3">
      <c r="A3" s="42" t="s">
        <v>72</v>
      </c>
      <c r="B3" s="42"/>
      <c r="D3" s="6" t="s">
        <v>10</v>
      </c>
      <c r="E3" s="7">
        <f>Februar!N5</f>
        <v>0</v>
      </c>
      <c r="F3" s="8">
        <f>Februar!N9</f>
        <v>0</v>
      </c>
      <c r="G3" s="2">
        <f>Februar!N13</f>
        <v>0</v>
      </c>
      <c r="H3" s="7">
        <f>Februar!N17</f>
        <v>0</v>
      </c>
      <c r="I3" s="7"/>
      <c r="J3" s="7">
        <v>0</v>
      </c>
      <c r="Z3" s="2" t="b">
        <v>1</v>
      </c>
    </row>
    <row r="4" spans="1:26" x14ac:dyDescent="0.3">
      <c r="D4" s="6" t="s">
        <v>11</v>
      </c>
      <c r="E4" s="7">
        <f ca="1">März!N5</f>
        <v>2.2500000000000027</v>
      </c>
      <c r="F4" s="8">
        <f>März!N9</f>
        <v>0</v>
      </c>
      <c r="G4" s="2">
        <f>März!N13</f>
        <v>0</v>
      </c>
      <c r="H4" s="7">
        <f>März!N17</f>
        <v>19.750000000000004</v>
      </c>
      <c r="I4" s="7"/>
      <c r="J4" s="7">
        <v>0</v>
      </c>
      <c r="Z4" s="2" t="b">
        <v>1</v>
      </c>
    </row>
    <row r="5" spans="1:26" x14ac:dyDescent="0.3">
      <c r="A5" s="1" t="s">
        <v>28</v>
      </c>
      <c r="B5" s="2">
        <v>16</v>
      </c>
      <c r="D5" s="6" t="s">
        <v>12</v>
      </c>
      <c r="E5" s="7">
        <f ca="1">April!N5</f>
        <v>0.75000000000000577</v>
      </c>
      <c r="F5" s="8">
        <f>April!N9</f>
        <v>0</v>
      </c>
      <c r="G5" s="2">
        <f>April!N13</f>
        <v>0</v>
      </c>
      <c r="H5" s="7">
        <f>April!N17</f>
        <v>60.25</v>
      </c>
      <c r="I5" s="7"/>
      <c r="J5" s="7">
        <v>0</v>
      </c>
      <c r="Z5" s="2" t="b">
        <v>0</v>
      </c>
    </row>
    <row r="6" spans="1:26" x14ac:dyDescent="0.3">
      <c r="D6" s="6" t="s">
        <v>13</v>
      </c>
      <c r="E6" s="7">
        <f ca="1">Mai!N5</f>
        <v>22.750000000000007</v>
      </c>
      <c r="F6" s="8">
        <f>Mai!N9</f>
        <v>0</v>
      </c>
      <c r="G6" s="2">
        <f>Mai!N13</f>
        <v>0</v>
      </c>
      <c r="H6" s="7">
        <f>Mai!N17</f>
        <v>71.75</v>
      </c>
      <c r="I6" s="7"/>
      <c r="J6" s="7">
        <v>0</v>
      </c>
      <c r="Z6" s="2" t="b">
        <v>0</v>
      </c>
    </row>
    <row r="7" spans="1:26" x14ac:dyDescent="0.3">
      <c r="A7" s="1" t="s">
        <v>30</v>
      </c>
      <c r="B7" s="2">
        <v>0</v>
      </c>
      <c r="D7" s="6" t="s">
        <v>14</v>
      </c>
      <c r="E7" s="7">
        <f ca="1">Juni!N5</f>
        <v>22.250000000000007</v>
      </c>
      <c r="F7" s="8">
        <f>Juni!N9</f>
        <v>0</v>
      </c>
      <c r="G7" s="2">
        <f>Juni!N13</f>
        <v>4</v>
      </c>
      <c r="H7" s="7">
        <f ca="1">Juni!N17</f>
        <v>81.75</v>
      </c>
      <c r="I7" s="7"/>
      <c r="J7" s="7">
        <v>0</v>
      </c>
      <c r="Z7" s="2" t="b">
        <v>0</v>
      </c>
    </row>
    <row r="8" spans="1:26" x14ac:dyDescent="0.3">
      <c r="D8" s="6" t="s">
        <v>15</v>
      </c>
      <c r="E8" s="7">
        <f ca="1">Juli!N5</f>
        <v>20.500000000000007</v>
      </c>
      <c r="F8" s="8">
        <f>Juli!N9</f>
        <v>0</v>
      </c>
      <c r="G8" s="2">
        <f>Juli!N13</f>
        <v>0</v>
      </c>
      <c r="H8" s="7">
        <f>Juli!N17</f>
        <v>83.5</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46105</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46387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14</v>
      </c>
      <c r="D15" s="9" t="s">
        <v>23</v>
      </c>
      <c r="E15" s="7">
        <f ca="1">SUM(E2:E13)</f>
        <v>68.500000000000028</v>
      </c>
      <c r="F15" s="8">
        <f>SUM(F2:F13)</f>
        <v>0</v>
      </c>
      <c r="G15" s="2">
        <f>SUM(G2:G13)</f>
        <v>4</v>
      </c>
      <c r="H15" s="7">
        <f ca="1">SUM(H2:H13)</f>
        <v>317</v>
      </c>
      <c r="I15" s="7"/>
      <c r="J15" s="7">
        <f>SUM(J2:J13)</f>
        <v>0</v>
      </c>
    </row>
    <row r="16" spans="1:26" x14ac:dyDescent="0.3">
      <c r="A16" s="6" t="s">
        <v>9</v>
      </c>
      <c r="B16" s="7">
        <f>Januar!N27</f>
        <v>14</v>
      </c>
    </row>
    <row r="17" spans="1:7" x14ac:dyDescent="0.3">
      <c r="A17" s="6" t="s">
        <v>10</v>
      </c>
      <c r="B17" s="7">
        <f>Februar!N27</f>
        <v>14</v>
      </c>
      <c r="D17" s="4" t="s">
        <v>39</v>
      </c>
      <c r="E17" s="7">
        <f ca="1">SUM(E2:E13)+B9-J15</f>
        <v>68.500000000000028</v>
      </c>
    </row>
    <row r="18" spans="1:7" x14ac:dyDescent="0.3">
      <c r="A18" s="6" t="s">
        <v>11</v>
      </c>
      <c r="B18" s="7">
        <f>März!N27</f>
        <v>14</v>
      </c>
      <c r="D18" s="9" t="s">
        <v>40</v>
      </c>
      <c r="G18" s="2">
        <f>B5+B7-G15</f>
        <v>12</v>
      </c>
    </row>
    <row r="19" spans="1:7" x14ac:dyDescent="0.3">
      <c r="A19" s="6" t="s">
        <v>12</v>
      </c>
      <c r="B19" s="7">
        <f>April!N27</f>
        <v>14</v>
      </c>
    </row>
    <row r="20" spans="1:7" x14ac:dyDescent="0.3">
      <c r="A20" s="6" t="s">
        <v>13</v>
      </c>
      <c r="B20" s="7">
        <f>Mai!N27</f>
        <v>14</v>
      </c>
    </row>
    <row r="21" spans="1:7" x14ac:dyDescent="0.3">
      <c r="A21" s="6" t="s">
        <v>14</v>
      </c>
      <c r="B21" s="7">
        <f>Juni!N27</f>
        <v>14</v>
      </c>
    </row>
    <row r="22" spans="1:7" x14ac:dyDescent="0.3">
      <c r="A22" s="6" t="s">
        <v>15</v>
      </c>
      <c r="B22" s="7">
        <f>Juli!N27</f>
        <v>14</v>
      </c>
    </row>
    <row r="23" spans="1:7" x14ac:dyDescent="0.3">
      <c r="A23" s="6" t="s">
        <v>16</v>
      </c>
      <c r="B23" s="7">
        <f>August!N27</f>
        <v>14</v>
      </c>
    </row>
    <row r="24" spans="1:7" x14ac:dyDescent="0.3">
      <c r="A24" s="6" t="s">
        <v>17</v>
      </c>
      <c r="B24" s="7">
        <f>September!N27</f>
        <v>14</v>
      </c>
    </row>
    <row r="25" spans="1:7" x14ac:dyDescent="0.3">
      <c r="A25" s="6" t="s">
        <v>18</v>
      </c>
      <c r="B25" s="7">
        <f>Oktober!N27</f>
        <v>14</v>
      </c>
    </row>
    <row r="26" spans="1:7" x14ac:dyDescent="0.3">
      <c r="A26" s="6" t="s">
        <v>19</v>
      </c>
      <c r="B26" s="7">
        <f>November!N27</f>
        <v>14</v>
      </c>
    </row>
    <row r="27" spans="1:7" x14ac:dyDescent="0.3">
      <c r="A27" s="6" t="s">
        <v>20</v>
      </c>
      <c r="B27" s="7">
        <f>Dezember!N27</f>
        <v>14</v>
      </c>
    </row>
    <row r="29" spans="1:7" x14ac:dyDescent="0.3">
      <c r="A29" s="3" t="s">
        <v>42</v>
      </c>
      <c r="C29" s="3" t="s">
        <v>6</v>
      </c>
    </row>
    <row r="30" spans="1:7" x14ac:dyDescent="0.3">
      <c r="A30" s="6" t="s">
        <v>43</v>
      </c>
      <c r="C30" s="7">
        <v>3.5</v>
      </c>
    </row>
    <row r="31" spans="1:7" x14ac:dyDescent="0.3">
      <c r="A31" s="6" t="s">
        <v>44</v>
      </c>
      <c r="C31" s="7">
        <v>3.5</v>
      </c>
    </row>
    <row r="32" spans="1:7" x14ac:dyDescent="0.3">
      <c r="A32" s="6" t="s">
        <v>45</v>
      </c>
      <c r="C32" s="7">
        <v>3.5</v>
      </c>
    </row>
    <row r="33" spans="1:3" x14ac:dyDescent="0.3">
      <c r="A33" s="6" t="s">
        <v>46</v>
      </c>
      <c r="C33" s="7">
        <v>3.5</v>
      </c>
    </row>
    <row r="34" spans="1:3" x14ac:dyDescent="0.3">
      <c r="A34" s="6" t="s">
        <v>47</v>
      </c>
      <c r="C34" s="7">
        <v>0</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4</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22860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22860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22860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22860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22860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3" t="s">
        <v>55</v>
      </c>
    </row>
    <row r="24" spans="19:20" x14ac:dyDescent="0.3">
      <c r="S24" s="43"/>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2026-08-11T17:04:07Z</dcterms:modified>
</cp:coreProperties>
</file>