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Desktop/2026-07_Juli/"/>
    </mc:Choice>
  </mc:AlternateContent>
  <xr:revisionPtr revIDLastSave="0" documentId="8_{4FD513E5-5A0E-9F46-B8E4-4A82B6705DB1}" xr6:coauthVersionLast="47" xr6:coauthVersionMax="47" xr10:uidLastSave="{00000000-0000-0000-0000-000000000000}"/>
  <bookViews>
    <workbookView xWindow="25660" yWindow="24080" windowWidth="23260" windowHeight="16440"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7" i="5" l="1"/>
  <c r="K36" i="5"/>
  <c r="O30"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12" i="7"/>
  <c r="I13" i="7"/>
  <c r="I19" i="7"/>
  <c r="I20" i="7"/>
  <c r="I26" i="7"/>
  <c r="I27"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22" i="2"/>
  <c r="I23"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6" i="3"/>
  <c r="H30" i="3"/>
  <c r="H10" i="3"/>
  <c r="H22" i="3"/>
  <c r="H3" i="3"/>
  <c r="H27" i="3"/>
  <c r="H24" i="3"/>
  <c r="H8" i="3"/>
  <c r="H4" i="3"/>
  <c r="H14" i="3"/>
  <c r="H16" i="3"/>
  <c r="H31" i="3"/>
  <c r="H25" i="3"/>
  <c r="H23" i="3"/>
  <c r="H32" i="3"/>
  <c r="H2" i="3"/>
  <c r="H15" i="3"/>
  <c r="H13" i="3"/>
  <c r="H7" i="3"/>
  <c r="H28" i="3"/>
  <c r="H9" i="3"/>
  <c r="H18" i="3"/>
  <c r="H21" i="3"/>
  <c r="H29" i="3"/>
  <c r="H1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6" i="2"/>
  <c r="H7" i="2"/>
  <c r="H5" i="2"/>
  <c r="H9" i="2"/>
  <c r="H12" i="3"/>
  <c r="H14" i="2"/>
  <c r="H8" i="2"/>
  <c r="H12" i="2"/>
  <c r="H10" i="2"/>
  <c r="H15" i="2"/>
  <c r="H26" i="3"/>
  <c r="H11" i="2"/>
  <c r="H4" i="2"/>
  <c r="H2" i="2"/>
  <c r="H13" i="2"/>
  <c r="H19" i="3"/>
  <c r="H3" i="2"/>
  <c r="H16" i="2"/>
  <c r="H5" i="3"/>
  <c r="H7" i="4"/>
  <c r="H2" i="5"/>
  <c r="H26" i="12"/>
  <c r="H27" i="10"/>
  <c r="H9" i="12"/>
  <c r="H26" i="5"/>
  <c r="H15" i="5"/>
  <c r="H5" i="6"/>
  <c r="H12" i="9"/>
  <c r="H31" i="9"/>
  <c r="H29" i="9"/>
  <c r="H14" i="7"/>
  <c r="H9" i="9"/>
  <c r="H6" i="7"/>
  <c r="H31" i="8"/>
  <c r="H19" i="7"/>
  <c r="H2" i="12"/>
  <c r="H12" i="8"/>
  <c r="H22" i="11"/>
  <c r="H20" i="11"/>
  <c r="H11" i="6"/>
  <c r="H10" i="6"/>
  <c r="H26" i="8"/>
  <c r="H28" i="10"/>
  <c r="H7" i="1"/>
  <c r="H20" i="10"/>
  <c r="H8" i="5"/>
  <c r="H7" i="11"/>
  <c r="H21" i="2"/>
  <c r="H25" i="4"/>
  <c r="H7" i="10"/>
  <c r="H11" i="7"/>
  <c r="H8" i="9"/>
  <c r="H12" i="12"/>
  <c r="H13" i="6"/>
  <c r="H10" i="7"/>
  <c r="H5" i="9"/>
  <c r="H24" i="9"/>
  <c r="H4" i="4"/>
  <c r="H12" i="10"/>
  <c r="H16" i="1"/>
  <c r="H19" i="2"/>
  <c r="H7" i="8"/>
  <c r="H23" i="10"/>
  <c r="H29" i="10"/>
  <c r="H18" i="4"/>
  <c r="H16" i="7"/>
  <c r="H17" i="5"/>
  <c r="H31" i="6"/>
  <c r="H24" i="5"/>
  <c r="H10" i="8"/>
  <c r="H31" i="11"/>
  <c r="H28" i="1"/>
  <c r="H13" i="10"/>
  <c r="H22" i="7"/>
  <c r="H31" i="12"/>
  <c r="H28" i="7"/>
  <c r="H20" i="1"/>
  <c r="H24" i="10"/>
  <c r="H12" i="6"/>
  <c r="H10" i="1"/>
  <c r="H17" i="8"/>
  <c r="H29" i="4"/>
  <c r="H14" i="12"/>
  <c r="H29" i="5"/>
  <c r="H19" i="10"/>
  <c r="H23" i="12"/>
  <c r="H27" i="11"/>
  <c r="H3" i="10"/>
  <c r="H3" i="11"/>
  <c r="H2" i="7"/>
  <c r="H11" i="12"/>
  <c r="H28" i="4"/>
  <c r="H29" i="11"/>
  <c r="H23" i="5"/>
  <c r="H24" i="1"/>
  <c r="H23" i="11"/>
  <c r="H17" i="11"/>
  <c r="H17" i="9"/>
  <c r="H27" i="4"/>
  <c r="H9" i="1"/>
  <c r="H13" i="4"/>
  <c r="H5" i="10"/>
  <c r="H17" i="1"/>
  <c r="H22" i="9"/>
  <c r="H14" i="10"/>
  <c r="H10" i="5"/>
  <c r="H21" i="12"/>
  <c r="H28" i="11"/>
  <c r="H3" i="8"/>
  <c r="H6" i="6"/>
  <c r="H27" i="9"/>
  <c r="H10" i="9"/>
  <c r="H20" i="9"/>
  <c r="H18" i="8"/>
  <c r="H21" i="6"/>
  <c r="H12" i="1"/>
  <c r="H30" i="5"/>
  <c r="H25" i="1"/>
  <c r="H14" i="1"/>
  <c r="H26" i="10"/>
  <c r="H8" i="12"/>
  <c r="H13" i="12"/>
  <c r="H8" i="10"/>
  <c r="H9" i="8"/>
  <c r="H22" i="10"/>
  <c r="H25" i="2"/>
  <c r="H6" i="12"/>
  <c r="H6" i="8"/>
  <c r="H9" i="11"/>
  <c r="H24" i="2"/>
  <c r="H8" i="4"/>
  <c r="H15" i="12"/>
  <c r="H16" i="11"/>
  <c r="H16" i="5"/>
  <c r="H16" i="9"/>
  <c r="H6" i="5"/>
  <c r="H21" i="5"/>
  <c r="H30" i="11"/>
  <c r="H21" i="8"/>
  <c r="H4" i="9"/>
  <c r="H15" i="6"/>
  <c r="H20" i="6"/>
  <c r="H3" i="6"/>
  <c r="H21" i="7"/>
  <c r="H25" i="9"/>
  <c r="H27" i="5"/>
  <c r="H10" i="10"/>
  <c r="H21" i="10"/>
  <c r="H7" i="5"/>
  <c r="H23" i="1"/>
  <c r="H14" i="6"/>
  <c r="H18" i="10"/>
  <c r="H14" i="9"/>
  <c r="H27" i="12"/>
  <c r="H3" i="4"/>
  <c r="H18" i="2"/>
  <c r="H25" i="7"/>
  <c r="H11" i="10"/>
  <c r="H14" i="4"/>
  <c r="H7" i="12"/>
  <c r="H16" i="6"/>
  <c r="H28" i="2"/>
  <c r="H9" i="7"/>
  <c r="H22" i="8"/>
  <c r="H5" i="4"/>
  <c r="H18" i="9"/>
  <c r="H12" i="5"/>
  <c r="H32" i="10"/>
  <c r="H30" i="7"/>
  <c r="H19" i="8"/>
  <c r="H3" i="12"/>
  <c r="H26" i="11"/>
  <c r="H2" i="9"/>
  <c r="H26" i="1"/>
  <c r="H26" i="2"/>
  <c r="H13" i="11"/>
  <c r="H22" i="2"/>
  <c r="H23" i="7"/>
  <c r="H12" i="11"/>
  <c r="H16" i="8"/>
  <c r="H15" i="10"/>
  <c r="H9" i="5"/>
  <c r="H29" i="6"/>
  <c r="H26" i="4"/>
  <c r="H24" i="11"/>
  <c r="H24" i="12"/>
  <c r="H23" i="9"/>
  <c r="H4" i="10"/>
  <c r="H15" i="7"/>
  <c r="H16" i="10"/>
  <c r="H7" i="6"/>
  <c r="H21" i="1"/>
  <c r="H30" i="6"/>
  <c r="H10" i="11"/>
  <c r="H19" i="5"/>
  <c r="H19" i="4"/>
  <c r="H30" i="9"/>
  <c r="H20" i="7"/>
  <c r="H11" i="4"/>
  <c r="H6" i="10"/>
  <c r="H3" i="1"/>
  <c r="H17" i="10"/>
  <c r="H2" i="1"/>
  <c r="H24" i="7"/>
  <c r="H22" i="1"/>
  <c r="H8" i="7"/>
  <c r="H29" i="7"/>
  <c r="H18" i="5"/>
  <c r="H32" i="7"/>
  <c r="H27" i="2"/>
  <c r="H2" i="11"/>
  <c r="H27" i="7"/>
  <c r="H19" i="1"/>
  <c r="H6" i="1"/>
  <c r="H24" i="6"/>
  <c r="H31" i="5"/>
  <c r="H13" i="8"/>
  <c r="H21" i="4"/>
  <c r="H17" i="7"/>
  <c r="H18" i="1"/>
  <c r="H4" i="5"/>
  <c r="H22" i="5"/>
  <c r="H29" i="2"/>
  <c r="H15" i="9"/>
  <c r="H4" i="8"/>
  <c r="H13" i="1"/>
  <c r="H9" i="6"/>
  <c r="H5" i="12"/>
  <c r="H28" i="8"/>
  <c r="H27" i="8"/>
  <c r="H25" i="8"/>
  <c r="H20" i="12"/>
  <c r="H14" i="8"/>
  <c r="H25" i="11"/>
  <c r="H23" i="8"/>
  <c r="H19" i="6"/>
  <c r="H32" i="8"/>
  <c r="H21" i="11"/>
  <c r="H3" i="9"/>
  <c r="H20" i="5"/>
  <c r="H19" i="11"/>
  <c r="H11" i="1"/>
  <c r="H27" i="6"/>
  <c r="H13" i="9"/>
  <c r="H4" i="6"/>
  <c r="H18" i="12"/>
  <c r="H28" i="6"/>
  <c r="H11" i="5"/>
  <c r="H13" i="7"/>
  <c r="H18" i="7"/>
  <c r="H20" i="2"/>
  <c r="H9" i="4"/>
  <c r="H3" i="7"/>
  <c r="H29" i="12"/>
  <c r="H4" i="11"/>
  <c r="H32" i="12"/>
  <c r="H23" i="4"/>
  <c r="H22" i="12"/>
  <c r="H3" i="5"/>
  <c r="H32" i="1"/>
  <c r="H26" i="7"/>
  <c r="H2" i="4"/>
  <c r="H4" i="12"/>
  <c r="H20" i="8"/>
  <c r="H24" i="4"/>
  <c r="H28" i="5"/>
  <c r="H25" i="5"/>
  <c r="H30" i="8"/>
  <c r="H11" i="9"/>
  <c r="H22" i="6"/>
  <c r="H30" i="12"/>
  <c r="H17" i="6"/>
  <c r="H15" i="8"/>
  <c r="H12" i="4"/>
  <c r="H32" i="5"/>
  <c r="H5" i="11"/>
  <c r="H2" i="8"/>
  <c r="H15" i="4"/>
  <c r="H14" i="5"/>
  <c r="H11" i="8"/>
  <c r="H31" i="10"/>
  <c r="H4" i="7"/>
  <c r="H30" i="10"/>
  <c r="H6" i="9"/>
  <c r="H28" i="9"/>
  <c r="H5" i="5"/>
  <c r="H29" i="1"/>
  <c r="H23" i="2"/>
  <c r="H15" i="11"/>
  <c r="H20" i="4"/>
  <c r="H16" i="12"/>
  <c r="H16" i="4"/>
  <c r="H30" i="4"/>
  <c r="H10" i="4"/>
  <c r="H6" i="11"/>
  <c r="H7" i="9"/>
  <c r="H7" i="7"/>
  <c r="H2" i="6"/>
  <c r="H26" i="6"/>
  <c r="H31" i="1"/>
  <c r="H5" i="7"/>
  <c r="H18" i="11"/>
  <c r="H19" i="12"/>
  <c r="H6" i="4"/>
  <c r="H9" i="10"/>
  <c r="H8" i="6"/>
  <c r="H21" i="9"/>
  <c r="H10" i="12"/>
  <c r="H22" i="4"/>
  <c r="H5" i="1"/>
  <c r="H26" i="9"/>
  <c r="H13" i="5"/>
  <c r="H30" i="1"/>
  <c r="H24" i="8"/>
  <c r="H29" i="8"/>
  <c r="H8" i="8"/>
  <c r="H8" i="11"/>
  <c r="H25" i="6"/>
  <c r="H25" i="12"/>
  <c r="H25" i="10"/>
  <c r="H18" i="6"/>
  <c r="H15" i="1"/>
  <c r="H27" i="1"/>
  <c r="H28" i="12"/>
  <c r="H12" i="7"/>
  <c r="H5" i="8"/>
  <c r="H17" i="4"/>
  <c r="H4" i="1"/>
  <c r="H11" i="11"/>
  <c r="H31" i="7"/>
  <c r="H23" i="6"/>
  <c r="H31" i="4"/>
  <c r="H17" i="12"/>
  <c r="H8" i="1"/>
  <c r="H14" i="11"/>
  <c r="H19" i="9"/>
  <c r="H17" i="2"/>
  <c r="H2" i="10"/>
  <c r="I4" i="7" l="1"/>
  <c r="I3" i="7"/>
  <c r="I2" i="7"/>
  <c r="I31" i="7"/>
  <c r="I32" i="7"/>
  <c r="I29" i="7"/>
  <c r="I30" i="7"/>
  <c r="I28" i="7"/>
  <c r="I24" i="7"/>
  <c r="I23" i="7"/>
  <c r="I25" i="7"/>
  <c r="I21" i="7"/>
  <c r="I22" i="7"/>
  <c r="I18" i="7"/>
  <c r="I17" i="7"/>
  <c r="I15" i="7"/>
  <c r="I16" i="7"/>
  <c r="I14" i="7"/>
  <c r="I7" i="7"/>
  <c r="I8" i="7"/>
  <c r="I9" i="7"/>
  <c r="I10" i="7"/>
  <c r="I11" i="7"/>
  <c r="I6" i="6"/>
  <c r="I2" i="6"/>
  <c r="I3" i="6"/>
  <c r="I4" i="6"/>
  <c r="I31" i="6"/>
  <c r="I30" i="6"/>
  <c r="I26" i="6"/>
  <c r="I25" i="6"/>
  <c r="I24" i="6"/>
  <c r="I23" i="6"/>
  <c r="I27" i="6"/>
  <c r="I17" i="6"/>
  <c r="I16" i="6"/>
  <c r="I19" i="6"/>
  <c r="I20" i="6"/>
  <c r="I18" i="6"/>
  <c r="I10" i="6"/>
  <c r="I13" i="6"/>
  <c r="I9" i="6"/>
  <c r="I11" i="6"/>
  <c r="I12" i="6"/>
  <c r="I28" i="5"/>
  <c r="I30" i="5"/>
  <c r="I29" i="5"/>
  <c r="I27" i="5"/>
  <c r="I16" i="5"/>
  <c r="I13" i="5"/>
  <c r="I12" i="5"/>
  <c r="I14" i="5"/>
  <c r="I23" i="5"/>
  <c r="I21" i="5"/>
  <c r="I20" i="5"/>
  <c r="I19" i="5"/>
  <c r="I22" i="5"/>
  <c r="I6" i="5"/>
  <c r="I8" i="5"/>
  <c r="I7" i="5"/>
  <c r="I9" i="5"/>
  <c r="I5" i="5"/>
  <c r="I4" i="4"/>
  <c r="I3" i="4"/>
  <c r="I2" i="4"/>
  <c r="I31" i="4"/>
  <c r="I28" i="4"/>
  <c r="I29" i="4"/>
  <c r="I30" i="4"/>
  <c r="I22" i="4"/>
  <c r="I25" i="4"/>
  <c r="I23" i="4"/>
  <c r="I21" i="4"/>
  <c r="I24" i="4"/>
  <c r="I16" i="4"/>
  <c r="I17" i="4"/>
  <c r="I18" i="4"/>
  <c r="I15" i="4"/>
  <c r="I14" i="4"/>
  <c r="I7" i="4"/>
  <c r="I11" i="4"/>
  <c r="I8" i="4"/>
  <c r="I9" i="4"/>
  <c r="I10" i="4"/>
  <c r="I31" i="1"/>
  <c r="I32" i="1"/>
  <c r="I25" i="1"/>
  <c r="I27" i="1"/>
  <c r="I26" i="1"/>
  <c r="I28" i="1"/>
  <c r="I24" i="1"/>
  <c r="I17" i="1"/>
  <c r="I18" i="1"/>
  <c r="I19" i="1"/>
  <c r="I20" i="1"/>
  <c r="I21" i="1"/>
  <c r="I14" i="1"/>
  <c r="I12" i="1"/>
  <c r="I11" i="1"/>
  <c r="I10" i="1"/>
  <c r="I13" i="1"/>
  <c r="I5" i="1"/>
  <c r="I4" i="1"/>
  <c r="I6" i="1"/>
  <c r="I7" i="1"/>
  <c r="I3" i="1"/>
  <c r="I25" i="2"/>
  <c r="I28" i="2"/>
  <c r="I24" i="2"/>
  <c r="I26" i="2"/>
  <c r="I27" i="2"/>
  <c r="I21" i="2"/>
  <c r="I20" i="2"/>
  <c r="I19" i="2"/>
  <c r="I18" i="2"/>
  <c r="I17"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<sst xmlns="http://schemas.openxmlformats.org/spreadsheetml/2006/main" count="599" uniqueCount="87">
  <si>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</si>
  <si>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</si>
  <si>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</si>
  <si>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</si>
  <si>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</si>
  <si>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</si>
  <si>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</si>
  <si>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</si>
  <si>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</si>
  <si>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</si>
  <si>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</si>
  <si>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</si>
  <si>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</si>
  <si>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</si>
  <si>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</si>
  <si>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</si>
  <si>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</si>
  <si>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</si>
  <si>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</si>
  <si>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</si>
  <si>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</si>
  <si>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</si>
  <si>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</si>
  <si>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</si>
  <si>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</si>
  <si>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</si>
  <si>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</si>
  <si>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</si>
  <si>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</si>
  <si>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</si>
  <si>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</si>
  <si>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</si>
  <si>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</si>
  <si>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</si>
  <si>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</si>
  <si>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</si>
  <si>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</si>
  <si>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</si>
  <si>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</si>
  <si>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</si>
  <si>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</si>
  <si>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</si>
  <si>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</si>
  <si>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</si>
  <si>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</si>
  <si>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</si>
  <si>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</si>
  <si>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</si>
  <si>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</si>
  <si>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</si>
  <si>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</si>
  <si>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</si>
  <si>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</si>
  <si>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</si>
  <si>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</si>
  <si>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</si>
  <si>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</si>
  <si>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</si>
  <si>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</si>
  <si>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</si>
  <si>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</si>
  <si>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</si>
  <si>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</si>
  <si>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</si>
  <si>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</si>
  <si>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</si>
  <si>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</si>
  <si>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</si>
  <si>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</si>
  <si>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</si>
  <si>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</si>
  <si>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</si>
  <si>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Marian Satek</t>
  </si>
  <si>
    <t>Wien</t>
  </si>
  <si>
    <t>Vorschuß € 1010,00</t>
  </si>
  <si>
    <t>Strafe € 50,00</t>
  </si>
  <si>
    <t>Schlier</t>
  </si>
  <si>
    <t>Eichstätt</t>
  </si>
  <si>
    <t>davon</t>
  </si>
  <si>
    <t>Taggeld Inland:</t>
  </si>
  <si>
    <t>Taggeld Ausland:</t>
  </si>
  <si>
    <t>Stand 31.05.:</t>
  </si>
  <si>
    <t>Freundorf</t>
  </si>
  <si>
    <t>Vorschuß € 510,00</t>
  </si>
  <si>
    <t>Krankurs € 38,50</t>
  </si>
  <si>
    <t>Helm € 60,00</t>
  </si>
  <si>
    <t>Schöfling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</si>
</sst>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8">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164" fontId="0" fillId="0" borderId="0" xfId="0" applyNumberFormat="1" applyProtection="1">
      <protection locked="0"/>
    </xf>
    <xf numFmtId="164" fontId="0" fillId="0" borderId="1" xfId="2" applyFont="1" applyBorder="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6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3"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Marian Satek</v>
      </c>
      <c r="N3" s="45"/>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21</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59" priority="1">
      <formula>$C2="Feiertag"</formula>
    </cfRule>
    <cfRule type="expression" dxfId="5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5" t="str">
        <f>Gesamt!A3</f>
        <v>Marian Satek</v>
      </c>
      <c r="N3" s="45"/>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 ca="1">SUM(I2:I32)</f>
        <v>-1.4210854715202004E-14</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 ca="1">Gesamt!B9+SUM(Gesamt!E2:E3)-SUM(Gesamt!J2:J3)</f>
        <v>-1.4210854715202004E-14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21</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76.999999999999986</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73</v>
      </c>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73</v>
      </c>
      <c r="K23" s="39"/>
      <c r="L23" s="39"/>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240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57" priority="1">
      <formula>$C2="Feiertag"</formula>
    </cfRule>
    <cfRule type="expression" dxfId="5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6" zoomScaleNormal="100" workbookViewId="0">
      <selection activeCell="D10" sqref="D10:F14"/>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5" t="str">
        <f>Gesamt!A3</f>
        <v>Marian Satek</v>
      </c>
      <c r="N3" s="45"/>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v>17</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v>17</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v>17</v>
      </c>
      <c r="M7" s="1" t="s">
        <v>59</v>
      </c>
      <c r="N7" s="27">
        <f ca="1">Gesamt!B9+SUM(Gesamt!E2:E4)-SUM(Gesamt!J2:J4)</f>
        <v>-4.6185277824406512E-14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73</v>
      </c>
      <c r="K8" s="39">
        <v>30</v>
      </c>
      <c r="L8" s="39">
        <v>17</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73</v>
      </c>
      <c r="K9" s="39">
        <v>30</v>
      </c>
      <c r="L9" s="39">
        <v>17</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v>17</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v>17</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v>17</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v>17</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73</v>
      </c>
      <c r="K15" s="39">
        <v>30</v>
      </c>
      <c r="L15" s="39">
        <v>17</v>
      </c>
      <c r="M15" s="1" t="s">
        <v>58</v>
      </c>
      <c r="N15">
        <f>Gesamt!B5+Gesamt!B7-SUM(Gesamt!G2:G4)</f>
        <v>21</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73</v>
      </c>
      <c r="K16" s="39">
        <v>30</v>
      </c>
      <c r="L16" s="39">
        <v>17</v>
      </c>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v>17</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v>17</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v>17</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v>17</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73</v>
      </c>
      <c r="K22" s="39">
        <v>30</v>
      </c>
      <c r="L22" s="39">
        <v>17</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73</v>
      </c>
      <c r="K23" s="39">
        <v>30</v>
      </c>
      <c r="L23" s="39">
        <v>17</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v>17</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v>17</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v>17</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v>17</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73</v>
      </c>
      <c r="K29" s="39">
        <v>30</v>
      </c>
      <c r="L29" s="39">
        <v>17</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73</v>
      </c>
      <c r="K30" s="39">
        <v>30</v>
      </c>
      <c r="L30" s="39">
        <v>17</v>
      </c>
      <c r="M30" s="41" t="s">
        <v>74</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73</v>
      </c>
      <c r="K32" s="39">
        <v>30</v>
      </c>
      <c r="L32" s="39">
        <v>17</v>
      </c>
      <c r="O32" s="35"/>
      <c r="Q32" s="7"/>
    </row>
    <row r="33" spans="10:12" x14ac:dyDescent="0.2">
      <c r="K33" s="39"/>
      <c r="L33" s="39"/>
    </row>
    <row r="34" spans="10:12" x14ac:dyDescent="0.2">
      <c r="J34" s="2" t="s">
        <v>68</v>
      </c>
      <c r="K34" s="39">
        <f>SUM(K2:K33)</f>
        <v>900</v>
      </c>
      <c r="L34" s="39">
        <f>SUM(L2:L33)</f>
        <v>510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55" priority="9">
      <formula>$C3="Feiertag"</formula>
    </cfRule>
    <cfRule type="expression" dxfId="54" priority="10">
      <formula>WEEKDAY($A3,2)&gt;=6</formula>
    </cfRule>
  </conditionalFormatting>
  <conditionalFormatting sqref="A8:I32">
    <cfRule type="expression" dxfId="53" priority="1">
      <formula>$C8="Feiertag"</formula>
    </cfRule>
    <cfRule type="expression" dxfId="52" priority="2">
      <formula>WEEKDAY($A8,2)&gt;=6</formula>
    </cfRule>
  </conditionalFormatting>
  <conditionalFormatting sqref="A2:J2 G3:J3 G4:I7 J4:J32">
    <cfRule type="expression" dxfId="51" priority="11">
      <formula>$C2="Feiertag"</formula>
    </cfRule>
    <cfRule type="expression" dxfId="5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3" zoomScaleNormal="100" workbookViewId="0">
      <selection activeCell="D14" sqref="D14:F18"/>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73</v>
      </c>
      <c r="K3" s="39">
        <v>30</v>
      </c>
      <c r="L3" s="39">
        <v>17</v>
      </c>
      <c r="M3" s="45" t="str">
        <f>Gesamt!A3</f>
        <v>Marian Satek</v>
      </c>
      <c r="N3" s="45"/>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73</v>
      </c>
      <c r="K4" s="39">
        <v>30</v>
      </c>
      <c r="L4" s="39">
        <v>17</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73</v>
      </c>
      <c r="K5" s="39"/>
      <c r="L5" s="39"/>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73</v>
      </c>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73</v>
      </c>
      <c r="K7" s="39"/>
      <c r="L7" s="39"/>
      <c r="M7" s="1" t="s">
        <v>59</v>
      </c>
      <c r="N7" s="27">
        <f ca="1">Gesamt!B9+SUM(Gesamt!E2:E5)-SUM(Gesamt!J2:J5)</f>
        <v>-7.638334409421077E-14</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v>17</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73</v>
      </c>
      <c r="K9" s="39">
        <v>30</v>
      </c>
      <c r="L9" s="39">
        <v>17</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73</v>
      </c>
      <c r="K11" s="39">
        <v>30</v>
      </c>
      <c r="L11" s="39">
        <v>17</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73</v>
      </c>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73</v>
      </c>
      <c r="K13" s="39"/>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v>17</v>
      </c>
      <c r="M15" s="1" t="s">
        <v>58</v>
      </c>
      <c r="N15">
        <f>Gesamt!B5+Gesamt!B7-SUM(Gesamt!G2:G5)</f>
        <v>21</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v>17</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73</v>
      </c>
      <c r="K18" s="39"/>
      <c r="L18" s="39">
        <v>17</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73</v>
      </c>
      <c r="K19" s="39"/>
      <c r="L19" s="39">
        <v>17</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73</v>
      </c>
      <c r="K20" s="39"/>
      <c r="L20" s="39">
        <v>17</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v>17</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v>17</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v>17</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73</v>
      </c>
      <c r="K25" s="39">
        <v>30</v>
      </c>
      <c r="L25" s="39">
        <v>17</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73</v>
      </c>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73</v>
      </c>
      <c r="K27" s="39"/>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v>17</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v>17</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v>17</v>
      </c>
      <c r="M30" s="41" t="s">
        <v>75</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2">
      <c r="A32" s="23"/>
      <c r="H32" s="7"/>
      <c r="I32" s="7"/>
      <c r="J32" s="7"/>
      <c r="K32" s="39"/>
      <c r="L32" s="39"/>
    </row>
    <row r="33" spans="10:12" x14ac:dyDescent="0.2">
      <c r="J33" s="2" t="s">
        <v>68</v>
      </c>
      <c r="K33" s="39">
        <f>SUM(K2:K32)</f>
        <v>600</v>
      </c>
      <c r="L33" s="39">
        <f>SUM(L2:L32)</f>
        <v>374</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49" priority="1">
      <formula>$C2="Feiertag"</formula>
    </cfRule>
    <cfRule type="expression" dxfId="48" priority="2">
      <formula>WEEKDAY($A2,2)&gt;=6</formula>
    </cfRule>
  </conditionalFormatting>
  <conditionalFormatting sqref="A5:I31">
    <cfRule type="expression" dxfId="47" priority="3">
      <formula>$C5="Feiertag"</formula>
    </cfRule>
    <cfRule type="expression" dxfId="46" priority="4">
      <formula>WEEKDAY($A5,2)&gt;=6</formula>
    </cfRule>
  </conditionalFormatting>
  <conditionalFormatting sqref="G2:J2 G3:I4 J3:J31">
    <cfRule type="expression" dxfId="45" priority="11">
      <formula>$C2="Feiertag"</formula>
    </cfRule>
    <cfRule type="expression" dxfId="4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7"/>
  <sheetViews>
    <sheetView topLeftCell="A12" zoomScaleNormal="100" workbookViewId="0">
      <selection activeCell="D19" sqref="D19:F2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Marian Satek</v>
      </c>
      <c r="N3" s="45"/>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73</v>
      </c>
      <c r="K7" s="39">
        <v>30</v>
      </c>
      <c r="L7" s="39"/>
      <c r="M7" s="1" t="s">
        <v>59</v>
      </c>
      <c r="N7" s="27">
        <f ca="1">Gesamt!B9+SUM(Gesamt!E2:E6)-SUM(Gesamt!J2:J6)</f>
        <v>-1.0125233984581428E-13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73</v>
      </c>
      <c r="K9" s="39">
        <v>30</v>
      </c>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v>12</v>
      </c>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76</v>
      </c>
      <c r="K12" s="39">
        <v>35.302999999999997</v>
      </c>
      <c r="L12" s="39">
        <v>27.9</v>
      </c>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76</v>
      </c>
      <c r="K13" s="39">
        <v>35.302999999999997</v>
      </c>
      <c r="L13" s="39">
        <v>27.9</v>
      </c>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76</v>
      </c>
      <c r="K14" s="39">
        <v>35.302999999999997</v>
      </c>
      <c r="L14" s="39">
        <v>27.9</v>
      </c>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76</v>
      </c>
      <c r="K15" s="39"/>
      <c r="L15" s="39"/>
      <c r="M15" s="1" t="s">
        <v>58</v>
      </c>
      <c r="N15">
        <f>Gesamt!B5+Gesamt!B7-SUM(Gesamt!G2:G6)</f>
        <v>21</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76</v>
      </c>
      <c r="K16" s="39">
        <v>35.302999999999997</v>
      </c>
      <c r="L16" s="39">
        <v>27.9</v>
      </c>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76</v>
      </c>
      <c r="K17" s="39"/>
      <c r="L17" s="39"/>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76</v>
      </c>
      <c r="K18" s="39"/>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76</v>
      </c>
      <c r="K19" s="39">
        <v>35.302999999999997</v>
      </c>
      <c r="L19" s="39">
        <v>27.9</v>
      </c>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76</v>
      </c>
      <c r="K20" s="39">
        <v>35.302999999999997</v>
      </c>
      <c r="L20" s="39">
        <v>27.9</v>
      </c>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76</v>
      </c>
      <c r="K21" s="39">
        <v>35.302999999999997</v>
      </c>
      <c r="L21" s="39">
        <v>27.9</v>
      </c>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77</v>
      </c>
      <c r="K22" s="39">
        <v>35.302999999999997</v>
      </c>
      <c r="L22" s="39">
        <v>27.9</v>
      </c>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77</v>
      </c>
      <c r="K23" s="39">
        <v>35.302999999999997</v>
      </c>
      <c r="L23" s="39">
        <v>27.9</v>
      </c>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77</v>
      </c>
      <c r="K24" s="39">
        <v>35.302999999999997</v>
      </c>
      <c r="L24" s="39">
        <v>27.9</v>
      </c>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77</v>
      </c>
      <c r="K25" s="39">
        <v>35.302999999999997</v>
      </c>
      <c r="L25" s="39">
        <v>27.9</v>
      </c>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77</v>
      </c>
      <c r="K26" s="39">
        <v>35.302999999999997</v>
      </c>
      <c r="L26" s="39">
        <v>27.9</v>
      </c>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77</v>
      </c>
      <c r="K27" s="39">
        <v>35.302999999999997</v>
      </c>
      <c r="L27" s="39">
        <v>27.9</v>
      </c>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77</v>
      </c>
      <c r="K28" s="39">
        <v>35.302999999999997</v>
      </c>
      <c r="L28" s="39">
        <v>27.9</v>
      </c>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77</v>
      </c>
      <c r="K29" s="39">
        <v>35.302999999999997</v>
      </c>
      <c r="L29" s="39">
        <v>27.9</v>
      </c>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77</v>
      </c>
      <c r="K30" s="39">
        <v>35.302999999999997</v>
      </c>
      <c r="L30" s="39">
        <v>27.9</v>
      </c>
      <c r="N30" s="2" t="s">
        <v>81</v>
      </c>
      <c r="O30" s="43">
        <f>1010</f>
        <v>1010</v>
      </c>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726.84799999999996</v>
      </c>
      <c r="L34" s="39">
        <f>SUM(L2:L33)</f>
        <v>446.39999999999986</v>
      </c>
    </row>
    <row r="35" spans="10:12" x14ac:dyDescent="0.2">
      <c r="J35" s="2" t="s">
        <v>78</v>
      </c>
    </row>
    <row r="36" spans="10:12" x14ac:dyDescent="0.2">
      <c r="J36" s="2" t="s">
        <v>79</v>
      </c>
      <c r="K36" s="42">
        <f>SUM(K2:K11)</f>
        <v>162</v>
      </c>
    </row>
    <row r="37" spans="10:12" x14ac:dyDescent="0.2">
      <c r="J37" s="2" t="s">
        <v>80</v>
      </c>
      <c r="K37" s="42">
        <f>SUM(K12:K30)</f>
        <v>564.84799999999996</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43" priority="9">
      <formula>$C5="Feiertag"</formula>
    </cfRule>
    <cfRule type="expression" dxfId="42" priority="10">
      <formula>WEEKDAY($A5,2)&gt;=6</formula>
    </cfRule>
  </conditionalFormatting>
  <conditionalFormatting sqref="A12:F14">
    <cfRule type="expression" dxfId="41" priority="5">
      <formula>$C12="Feiertag"</formula>
    </cfRule>
    <cfRule type="expression" dxfId="40" priority="6">
      <formula>WEEKDAY($A12,2)&gt;=6</formula>
    </cfRule>
  </conditionalFormatting>
  <conditionalFormatting sqref="A19:F23">
    <cfRule type="expression" dxfId="39" priority="7">
      <formula>$C19="Feiertag"</formula>
    </cfRule>
    <cfRule type="expression" dxfId="38" priority="8">
      <formula>WEEKDAY($A19,2)&gt;=6</formula>
    </cfRule>
  </conditionalFormatting>
  <conditionalFormatting sqref="A15:I18">
    <cfRule type="expression" dxfId="37" priority="3">
      <formula>$C15="Feiertag"</formula>
    </cfRule>
    <cfRule type="expression" dxfId="36" priority="4">
      <formula>WEEKDAY($A15,2)&gt;=6</formula>
    </cfRule>
  </conditionalFormatting>
  <conditionalFormatting sqref="A24:I30">
    <cfRule type="expression" dxfId="35" priority="1">
      <formula>$C24="Feiertag"</formula>
    </cfRule>
    <cfRule type="expression" dxfId="34" priority="2">
      <formula>WEEKDAY($A24,2)&gt;=6</formula>
    </cfRule>
  </conditionalFormatting>
  <conditionalFormatting sqref="A2:J4 G5:J5 G6:I9 J6:J10 A10:I10 A11:J11 G12:J12 G13:I14 J13:J21 G19:I21 G22:J22 G23:I23 J23:J30 A31:J32">
    <cfRule type="expression" dxfId="33" priority="11">
      <formula>$C2="Feiertag"</formula>
    </cfRule>
    <cfRule type="expression" dxfId="3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4" zoomScale="85" zoomScaleNormal="85" workbookViewId="0">
      <selection activeCell="D23" sqref="D23:F27"/>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77</v>
      </c>
      <c r="K2" s="39">
        <v>30</v>
      </c>
      <c r="L2" s="39">
        <v>27.9</v>
      </c>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77</v>
      </c>
      <c r="K3" s="39">
        <v>30</v>
      </c>
      <c r="L3" s="39">
        <v>27.9</v>
      </c>
      <c r="M3" s="45" t="str">
        <f>Gesamt!A3</f>
        <v>Marian Satek</v>
      </c>
      <c r="N3" s="45"/>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77</v>
      </c>
      <c r="K4" s="39">
        <v>30</v>
      </c>
      <c r="L4" s="39">
        <v>27.9</v>
      </c>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t="s">
        <v>77</v>
      </c>
      <c r="K5" s="39"/>
      <c r="L5" s="39"/>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77</v>
      </c>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t="s">
        <v>77</v>
      </c>
      <c r="K7" s="39"/>
      <c r="L7" s="39"/>
      <c r="M7" s="1" t="s">
        <v>59</v>
      </c>
      <c r="N7" s="27">
        <f ca="1">Gesamt!B9+SUM(Gesamt!E2:E7)-SUM(Gesamt!J2:J7)</f>
        <v>-1.3145040611561853E-13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t="s">
        <v>77</v>
      </c>
      <c r="K8" s="39"/>
      <c r="L8" s="39"/>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82</v>
      </c>
      <c r="K9" s="39">
        <v>30</v>
      </c>
      <c r="L9" s="39">
        <v>27.9</v>
      </c>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82</v>
      </c>
      <c r="K10" s="39">
        <v>30</v>
      </c>
      <c r="L10" s="39">
        <v>27.9</v>
      </c>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82</v>
      </c>
      <c r="K11" s="39">
        <v>30</v>
      </c>
      <c r="L11" s="39">
        <v>27.9</v>
      </c>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82</v>
      </c>
      <c r="K12" s="39">
        <v>30</v>
      </c>
      <c r="L12" s="39">
        <v>27.9</v>
      </c>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82</v>
      </c>
      <c r="K13" s="39">
        <v>30</v>
      </c>
      <c r="L13" s="39">
        <v>27.9</v>
      </c>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82</v>
      </c>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82</v>
      </c>
      <c r="K15" s="39">
        <v>30</v>
      </c>
      <c r="L15" s="39">
        <v>27.9</v>
      </c>
      <c r="M15" s="1" t="s">
        <v>58</v>
      </c>
      <c r="N15">
        <f>Gesamt!B5+Gesamt!B7-SUM(Gesamt!G2:G7)</f>
        <v>21</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82</v>
      </c>
      <c r="K16" s="39">
        <v>30</v>
      </c>
      <c r="L16" s="39">
        <v>27.9</v>
      </c>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82</v>
      </c>
      <c r="K17" s="39">
        <v>30</v>
      </c>
      <c r="L17" s="39">
        <v>27.9</v>
      </c>
      <c r="M17" s="1" t="s">
        <v>50</v>
      </c>
      <c r="N17" s="27">
        <f>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82</v>
      </c>
      <c r="K18" s="39">
        <v>30</v>
      </c>
      <c r="L18" s="39">
        <v>27.9</v>
      </c>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82</v>
      </c>
      <c r="K19" s="39">
        <v>30</v>
      </c>
      <c r="L19" s="39">
        <v>27.9</v>
      </c>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82</v>
      </c>
      <c r="K20" s="39">
        <v>30</v>
      </c>
      <c r="L20" s="39">
        <v>27.9</v>
      </c>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82</v>
      </c>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82</v>
      </c>
      <c r="K22" s="39"/>
      <c r="L22" s="39"/>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82</v>
      </c>
      <c r="K23" s="39">
        <v>30</v>
      </c>
      <c r="L23" s="39">
        <v>27.9</v>
      </c>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82</v>
      </c>
      <c r="K24" s="39">
        <v>30</v>
      </c>
      <c r="L24" s="39">
        <v>27.9</v>
      </c>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82</v>
      </c>
      <c r="K25" s="39">
        <v>30</v>
      </c>
      <c r="L25" s="39">
        <v>27.9</v>
      </c>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82</v>
      </c>
      <c r="K26" s="39">
        <v>30</v>
      </c>
      <c r="L26" s="39">
        <v>27.9</v>
      </c>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82</v>
      </c>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82</v>
      </c>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82</v>
      </c>
      <c r="K29" s="39"/>
      <c r="L29" s="39"/>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82</v>
      </c>
      <c r="K30" s="39">
        <v>30</v>
      </c>
      <c r="L30" s="39">
        <v>27.9</v>
      </c>
      <c r="M30" s="44" t="s">
        <v>83</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82</v>
      </c>
      <c r="K31" s="39">
        <v>30</v>
      </c>
      <c r="L31" s="39">
        <v>27.9</v>
      </c>
      <c r="M31" s="44" t="s">
        <v>84</v>
      </c>
      <c r="O31" s="35"/>
      <c r="Q31" s="7"/>
    </row>
    <row r="32" spans="1:17" x14ac:dyDescent="0.2">
      <c r="A32" s="23"/>
      <c r="H32" s="7"/>
      <c r="I32" s="7"/>
      <c r="J32" s="7"/>
      <c r="K32" s="39"/>
      <c r="L32" s="39"/>
      <c r="M32" s="44" t="s">
        <v>85</v>
      </c>
      <c r="Q32" s="7"/>
    </row>
    <row r="33" spans="10:12" x14ac:dyDescent="0.2">
      <c r="J33" s="2" t="s">
        <v>68</v>
      </c>
      <c r="K33" s="39">
        <f>SUM(K2:K32)</f>
        <v>600</v>
      </c>
      <c r="L33" s="39">
        <f>SUM(L2:L32)</f>
        <v>557.99999999999977</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31" priority="3">
      <formula>$C2="Feiertag"</formula>
    </cfRule>
    <cfRule type="expression" dxfId="30" priority="4">
      <formula>WEEKDAY($A2,2)&gt;=6</formula>
    </cfRule>
  </conditionalFormatting>
  <conditionalFormatting sqref="A9:F13">
    <cfRule type="expression" dxfId="29" priority="11">
      <formula>$C9="Feiertag"</formula>
    </cfRule>
    <cfRule type="expression" dxfId="28" priority="12">
      <formula>WEEKDAY($A9,2)&gt;=6</formula>
    </cfRule>
  </conditionalFormatting>
  <conditionalFormatting sqref="A5:I8">
    <cfRule type="expression" dxfId="27" priority="1">
      <formula>$C5="Feiertag"</formula>
    </cfRule>
    <cfRule type="expression" dxfId="26" priority="2">
      <formula>WEEKDAY($A5,2)&gt;=6</formula>
    </cfRule>
  </conditionalFormatting>
  <conditionalFormatting sqref="A14:I31">
    <cfRule type="expression" dxfId="25" priority="5">
      <formula>$C14="Feiertag"</formula>
    </cfRule>
    <cfRule type="expression" dxfId="24" priority="6">
      <formula>WEEKDAY($A14,2)&gt;=6</formula>
    </cfRule>
  </conditionalFormatting>
  <conditionalFormatting sqref="G2:J2 G3:I4 J3:J8 G9:J9 G10:I13 J10:J31">
    <cfRule type="expression" dxfId="23" priority="13">
      <formula>$C2="Feiertag"</formula>
    </cfRule>
    <cfRule type="expression" dxfId="2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zoomScaleNormal="100" workbookViewId="0">
      <selection activeCell="N31" sqref="N31"/>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86</v>
      </c>
      <c r="K2" s="39">
        <v>30</v>
      </c>
      <c r="L2" s="39"/>
      <c r="M2" s="25"/>
      <c r="O2" s="35"/>
      <c r="Q2" s="7"/>
    </row>
    <row r="3" spans="1:17" x14ac:dyDescent="0.2">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86</v>
      </c>
      <c r="K3" s="39">
        <v>30</v>
      </c>
      <c r="L3" s="39"/>
      <c r="M3" s="45" t="str">
        <f>Gesamt!A3</f>
        <v>Marian Satek</v>
      </c>
      <c r="N3" s="45"/>
      <c r="O3" s="35"/>
      <c r="Q3" s="7"/>
    </row>
    <row r="4" spans="1:17" x14ac:dyDescent="0.2">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86</v>
      </c>
      <c r="K4" s="39">
        <v>30</v>
      </c>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t="s">
        <v>86</v>
      </c>
      <c r="K5" s="39">
        <v>30</v>
      </c>
      <c r="L5" s="39">
        <v>17</v>
      </c>
      <c r="M5" s="1" t="s">
        <v>8</v>
      </c>
      <c r="N5" s="27">
        <f ca="1">SUM(I2:I32)</f>
        <v>-3.1974423109204508E-14</v>
      </c>
      <c r="O5" s="35"/>
      <c r="Q5" s="7"/>
    </row>
    <row r="6" spans="1:17" x14ac:dyDescent="0.2">
      <c r="A6" s="29">
        <v>46208</v>
      </c>
      <c r="B6" t="str">
        <f t="shared" si="0"/>
        <v>So</v>
      </c>
      <c r="G6" s="27">
        <f t="shared" si="1"/>
        <v>0</v>
      </c>
      <c r="H6" s="27">
        <f ca="1">IF(Q6&lt;&gt;"",Q6,IF(OR(C6="Feiertag",A6&lt;Gesamt!$B$11,A6&gt;Gesamt!$B$13,),0,INDIRECT("N"&amp;WEEKDAY(A6,2)+19)))</f>
        <v>0</v>
      </c>
      <c r="I6" s="27">
        <f t="shared" si="2"/>
        <v>0</v>
      </c>
      <c r="J6" s="7" t="s">
        <v>86</v>
      </c>
      <c r="K6" s="39">
        <v>30</v>
      </c>
      <c r="L6" s="39">
        <v>17</v>
      </c>
      <c r="M6" s="25"/>
      <c r="O6" s="35"/>
      <c r="Q6" s="7"/>
    </row>
    <row r="7" spans="1:17" x14ac:dyDescent="0.2">
      <c r="A7" s="29">
        <v>46209</v>
      </c>
      <c r="B7" t="str">
        <f t="shared" si="0"/>
        <v>Mo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86</v>
      </c>
      <c r="K7" s="39">
        <v>30</v>
      </c>
      <c r="L7" s="39">
        <v>17</v>
      </c>
      <c r="M7" s="1" t="s">
        <v>59</v>
      </c>
      <c r="N7" s="27">
        <f ca="1">Gesamt!B9+SUM(Gesamt!E2:E8)-SUM(Gesamt!J2:J8)</f>
        <v>-1.6342482922482304E-13</v>
      </c>
      <c r="O7" s="35"/>
      <c r="Q7" s="7"/>
    </row>
    <row r="8" spans="1:17" x14ac:dyDescent="0.2">
      <c r="A8" s="29">
        <v>46210</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86</v>
      </c>
      <c r="K8" s="39">
        <v>30</v>
      </c>
      <c r="L8" s="39">
        <v>17</v>
      </c>
      <c r="M8" s="25"/>
      <c r="O8" s="35"/>
      <c r="Q8" s="7"/>
    </row>
    <row r="9" spans="1:17" x14ac:dyDescent="0.2">
      <c r="A9" s="29">
        <v>46211</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86</v>
      </c>
      <c r="K9" s="39">
        <v>30</v>
      </c>
      <c r="L9" s="39">
        <v>17</v>
      </c>
      <c r="M9" s="1" t="s">
        <v>25</v>
      </c>
      <c r="N9">
        <f>COUNTIF(C2:C32,"krank")</f>
        <v>0</v>
      </c>
      <c r="O9" s="35"/>
      <c r="Q9" s="7"/>
    </row>
    <row r="10" spans="1:17" x14ac:dyDescent="0.2">
      <c r="A10" s="29">
        <v>46212</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86</v>
      </c>
      <c r="K10" s="39">
        <v>30</v>
      </c>
      <c r="L10" s="39">
        <v>17</v>
      </c>
      <c r="M10" s="25"/>
      <c r="O10" s="35"/>
      <c r="Q10" s="7"/>
    </row>
    <row r="11" spans="1:17" x14ac:dyDescent="0.2">
      <c r="A11" s="29">
        <v>46213</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86</v>
      </c>
      <c r="K11" s="39">
        <v>30</v>
      </c>
      <c r="L11" s="39">
        <v>17</v>
      </c>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t="s">
        <v>86</v>
      </c>
      <c r="K12" s="39">
        <v>30</v>
      </c>
      <c r="L12" s="39">
        <v>17</v>
      </c>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t="s">
        <v>86</v>
      </c>
      <c r="K13" s="39">
        <v>30</v>
      </c>
      <c r="L13" s="39"/>
      <c r="M13" s="1" t="s">
        <v>26</v>
      </c>
      <c r="N13">
        <f>COUNTIF(C2:C32, "Urlaub")+COUNTIF(C2:C32,"Urlaub halber Tag")/2</f>
        <v>0</v>
      </c>
      <c r="O13" s="35"/>
      <c r="Q13" s="7"/>
    </row>
    <row r="14" spans="1:17" x14ac:dyDescent="0.2">
      <c r="A14" s="29">
        <v>46216</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86</v>
      </c>
      <c r="K14" s="39">
        <v>30</v>
      </c>
      <c r="L14" s="39"/>
      <c r="M14" s="25"/>
      <c r="O14" s="35"/>
      <c r="Q14" s="7"/>
    </row>
    <row r="15" spans="1:17" x14ac:dyDescent="0.2">
      <c r="A15" s="29">
        <v>46217</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86</v>
      </c>
      <c r="K15" s="39">
        <v>30</v>
      </c>
      <c r="L15" s="39"/>
      <c r="M15" s="1" t="s">
        <v>58</v>
      </c>
      <c r="N15">
        <f>Gesamt!B5+Gesamt!B7-SUM(Gesamt!G2:G8)</f>
        <v>21</v>
      </c>
      <c r="O15" s="35"/>
      <c r="Q15" s="7"/>
    </row>
    <row r="16" spans="1:17" x14ac:dyDescent="0.2">
      <c r="A16" s="29">
        <v>46218</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86</v>
      </c>
      <c r="K16" s="39">
        <v>30</v>
      </c>
      <c r="L16" s="39"/>
      <c r="O16" s="35"/>
      <c r="Q16" s="7"/>
    </row>
    <row r="17" spans="1:17" x14ac:dyDescent="0.2">
      <c r="A17" s="29">
        <v>46219</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86</v>
      </c>
      <c r="K17" s="39">
        <v>30</v>
      </c>
      <c r="L17" s="39"/>
      <c r="M17" s="1" t="s">
        <v>50</v>
      </c>
      <c r="N17" s="27">
        <f>SUM(G2:G32)</f>
        <v>176.49999999999997</v>
      </c>
      <c r="O17" s="35"/>
      <c r="Q17" s="7"/>
    </row>
    <row r="18" spans="1:17" x14ac:dyDescent="0.2">
      <c r="A18" s="29">
        <v>46220</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86</v>
      </c>
      <c r="K18" s="39">
        <v>30</v>
      </c>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t="s">
        <v>86</v>
      </c>
      <c r="K19" s="39">
        <v>30</v>
      </c>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t="s">
        <v>86</v>
      </c>
      <c r="K20" s="39">
        <v>30</v>
      </c>
      <c r="L20" s="39"/>
      <c r="M20" s="6" t="s">
        <v>43</v>
      </c>
      <c r="N20" s="7">
        <f>Gesamt!C30</f>
        <v>8</v>
      </c>
      <c r="O20" s="35"/>
      <c r="Q20" s="7"/>
    </row>
    <row r="21" spans="1:17" x14ac:dyDescent="0.2">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86</v>
      </c>
      <c r="K21" s="39">
        <v>30</v>
      </c>
      <c r="L21" s="39"/>
      <c r="M21" s="6" t="s">
        <v>44</v>
      </c>
      <c r="N21" s="7">
        <f>Gesamt!C31</f>
        <v>8</v>
      </c>
      <c r="O21" s="35"/>
      <c r="Q21" s="7"/>
    </row>
    <row r="22" spans="1:17" x14ac:dyDescent="0.2">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86</v>
      </c>
      <c r="K22" s="39">
        <v>30</v>
      </c>
      <c r="L22" s="39"/>
      <c r="M22" s="6" t="s">
        <v>45</v>
      </c>
      <c r="N22" s="7">
        <f>Gesamt!C32</f>
        <v>8</v>
      </c>
      <c r="O22" s="35"/>
      <c r="Q22" s="7"/>
    </row>
    <row r="23" spans="1:17" x14ac:dyDescent="0.2">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86</v>
      </c>
      <c r="K23" s="39">
        <v>30</v>
      </c>
      <c r="L23" s="39"/>
      <c r="M23" s="6" t="s">
        <v>46</v>
      </c>
      <c r="N23" s="7">
        <f>Gesamt!C33</f>
        <v>8</v>
      </c>
      <c r="O23" s="35"/>
      <c r="Q23" s="7"/>
    </row>
    <row r="24" spans="1:17" x14ac:dyDescent="0.2">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86</v>
      </c>
      <c r="K24" s="39">
        <v>30</v>
      </c>
      <c r="L24" s="39"/>
      <c r="M24" s="6" t="s">
        <v>47</v>
      </c>
      <c r="N24" s="7">
        <f>Gesamt!C34</f>
        <v>6.5</v>
      </c>
      <c r="O24" s="35"/>
      <c r="Q24" s="7"/>
    </row>
    <row r="25" spans="1:17" x14ac:dyDescent="0.2">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86</v>
      </c>
      <c r="K25" s="39">
        <v>30</v>
      </c>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t="s">
        <v>86</v>
      </c>
      <c r="K26" s="39">
        <v>30</v>
      </c>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t="s">
        <v>86</v>
      </c>
      <c r="K27" s="39">
        <v>30</v>
      </c>
      <c r="L27" s="39"/>
      <c r="M27" s="13" t="s">
        <v>54</v>
      </c>
      <c r="N27" s="27">
        <f>SUM(N20:N26)</f>
        <v>38.5</v>
      </c>
      <c r="O27" s="35"/>
      <c r="Q27" s="7"/>
    </row>
    <row r="28" spans="1:17" x14ac:dyDescent="0.2">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86</v>
      </c>
      <c r="K28" s="39">
        <v>30</v>
      </c>
      <c r="L28" s="39"/>
      <c r="O28" s="35"/>
      <c r="Q28" s="7"/>
    </row>
    <row r="29" spans="1:17" x14ac:dyDescent="0.2">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86</v>
      </c>
      <c r="K29" s="39">
        <v>30</v>
      </c>
      <c r="L29" s="39"/>
      <c r="O29" s="35"/>
      <c r="Q29" s="7"/>
    </row>
    <row r="30" spans="1:17" x14ac:dyDescent="0.2">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86</v>
      </c>
      <c r="K30" s="39">
        <v>30</v>
      </c>
      <c r="L30" s="39"/>
      <c r="O30" s="35"/>
      <c r="Q30" s="7"/>
    </row>
    <row r="31" spans="1:17" x14ac:dyDescent="0.2">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86</v>
      </c>
      <c r="K31" s="39">
        <v>30</v>
      </c>
      <c r="L31" s="39"/>
      <c r="O31" s="35"/>
      <c r="Q31" s="7"/>
    </row>
    <row r="32" spans="1:17" x14ac:dyDescent="0.2">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86</v>
      </c>
      <c r="K32" s="39">
        <v>30</v>
      </c>
      <c r="L32" s="39"/>
      <c r="O32" s="35"/>
      <c r="Q32" s="7"/>
    </row>
    <row r="33" spans="10:12" x14ac:dyDescent="0.2">
      <c r="K33" s="39"/>
      <c r="L33" s="39"/>
    </row>
    <row r="34" spans="10:12" x14ac:dyDescent="0.2">
      <c r="J34" s="2" t="s">
        <v>68</v>
      </c>
      <c r="K34" s="39">
        <f>SUM(K2:K33)</f>
        <v>930</v>
      </c>
      <c r="L34" s="39">
        <f>SUM(L2:L33)</f>
        <v>136</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5:I6 A12:I13 A7:C11 G7:I11 A19:I20 A14:C18 G14:I18 A26:I27 A21:C25 G21:I25 A28:C32 G28:I32 A2:C4 G2:J2 G3:I4 J3:J32">
    <cfRule type="expression" dxfId="21" priority="11">
      <formula>$C2="Feiertag"</formula>
    </cfRule>
    <cfRule type="expression" dxfId="20" priority="12">
      <formula>WEEKDAY($A2,2)&gt;=6</formula>
    </cfRule>
  </conditionalFormatting>
  <conditionalFormatting sqref="D7:F11">
    <cfRule type="expression" dxfId="9" priority="9">
      <formula>$C7="Feiertag"</formula>
    </cfRule>
    <cfRule type="expression" dxfId="8" priority="10">
      <formula>WEEKDAY($A7,2)&gt;=6</formula>
    </cfRule>
  </conditionalFormatting>
  <conditionalFormatting sqref="D14:F18">
    <cfRule type="expression" dxfId="7" priority="7">
      <formula>$C14="Feiertag"</formula>
    </cfRule>
    <cfRule type="expression" dxfId="6" priority="8">
      <formula>WEEKDAY($A14,2)&gt;=6</formula>
    </cfRule>
  </conditionalFormatting>
  <conditionalFormatting sqref="D21:F25">
    <cfRule type="expression" dxfId="5" priority="5">
      <formula>$C21="Feiertag"</formula>
    </cfRule>
    <cfRule type="expression" dxfId="4" priority="6">
      <formula>WEEKDAY($A21,2)&gt;=6</formula>
    </cfRule>
  </conditionalFormatting>
  <conditionalFormatting sqref="D28:F32">
    <cfRule type="expression" dxfId="3" priority="3">
      <formula>$C28="Feiertag"</formula>
    </cfRule>
    <cfRule type="expression" dxfId="2" priority="4">
      <formula>WEEKDAY($A28,2)&gt;=6</formula>
    </cfRule>
  </conditionalFormatting>
  <conditionalFormatting sqref="D2:F4">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Marian Satek</v>
      </c>
      <c r="N3" s="45"/>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-1.6342482922482304E-13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21</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Marian Satek</v>
      </c>
      <c r="N3" s="45"/>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-1.6342482922482304E-13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21</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5" t="str">
        <f>Gesamt!A3</f>
        <v>Marian Satek</v>
      </c>
      <c r="N3" s="45"/>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-1.6342482922482304E-13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21</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Marian Satek</v>
      </c>
      <c r="N3" s="45"/>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-1.6342482922482304E-13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21</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Marian Satek</v>
      </c>
      <c r="N3" s="45"/>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-1.6342482922482304E-13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21</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D31" sqref="D31"/>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6" t="s">
        <v>72</v>
      </c>
      <c r="B3" s="46"/>
      <c r="D3" s="6" t="s">
        <v>10</v>
      </c>
      <c r="E3" s="7">
        <f ca="1">Februar!N5</f>
        <v>-1.4210854715202004E-14</v>
      </c>
      <c r="F3" s="8">
        <f>Februar!N9</f>
        <v>0</v>
      </c>
      <c r="G3" s="2">
        <f>Februar!N13</f>
        <v>0</v>
      </c>
      <c r="H3" s="7">
        <f>Februar!N17</f>
        <v>76.999999999999986</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21</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 ca="1">Juni!N5</f>
        <v>-3.0198066269804258E-14</v>
      </c>
      <c r="F7" s="8">
        <f>Juni!N9</f>
        <v>0</v>
      </c>
      <c r="G7" s="2">
        <f>Juni!N13</f>
        <v>0</v>
      </c>
      <c r="H7" s="7">
        <f>Juni!N17</f>
        <v>162</v>
      </c>
      <c r="I7" s="7"/>
      <c r="J7" s="7">
        <v>0</v>
      </c>
      <c r="Z7" s="2" t="b">
        <v>0</v>
      </c>
    </row>
    <row r="8" spans="1:26" x14ac:dyDescent="0.2">
      <c r="D8" s="6" t="s">
        <v>15</v>
      </c>
      <c r="E8" s="7">
        <f ca="1">Juli!N5</f>
        <v>-3.1974423109204508E-14</v>
      </c>
      <c r="F8" s="8">
        <f>Juli!N9</f>
        <v>0</v>
      </c>
      <c r="G8" s="2">
        <f>Juli!N13</f>
        <v>0</v>
      </c>
      <c r="H8" s="7">
        <f>Juli!N17</f>
        <v>176.49999999999997</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46069</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-1.6342482922482304E-13</v>
      </c>
      <c r="F15" s="8">
        <f>SUM(F2:F13)</f>
        <v>0</v>
      </c>
      <c r="G15" s="2">
        <f>SUM(G2:G13)</f>
        <v>0</v>
      </c>
      <c r="H15" s="7">
        <f>SUM(H2:H13)</f>
        <v>885.5</v>
      </c>
      <c r="I15" s="7"/>
      <c r="J15" s="7">
        <f>SUM(J2:J13)</f>
        <v>0</v>
      </c>
    </row>
    <row r="16" spans="1:26" x14ac:dyDescent="0.2">
      <c r="A16" s="6" t="s">
        <v>9</v>
      </c>
      <c r="B16" s="7">
        <f>Januar!N27</f>
        <v>38.5</v>
      </c>
    </row>
    <row r="17" spans="1:7" x14ac:dyDescent="0.2">
      <c r="A17" s="6" t="s">
        <v>10</v>
      </c>
      <c r="B17" s="7">
        <f>Februar!N27</f>
        <v>38.5</v>
      </c>
      <c r="D17" s="4" t="s">
        <v>39</v>
      </c>
      <c r="E17" s="7">
        <f ca="1">SUM(E2:E13)+B9-J15</f>
        <v>-1.6342482922482304E-13</v>
      </c>
    </row>
    <row r="18" spans="1:7" x14ac:dyDescent="0.2">
      <c r="A18" s="6" t="s">
        <v>11</v>
      </c>
      <c r="B18" s="7">
        <f>März!N27</f>
        <v>38.5</v>
      </c>
      <c r="D18" s="9" t="s">
        <v>40</v>
      </c>
      <c r="G18" s="2">
        <f>B5+B7-G15</f>
        <v>21</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7" t="s">
        <v>55</v>
      </c>
    </row>
    <row r="24" spans="19:20" x14ac:dyDescent="0.2">
      <c r="S24" s="47"/>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2026-08-13T07:19:12Z</dcterms:modified>
</cp:coreProperties>
</file>