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41D022DD-79DE-448E-8696-F2F16EA627DB}" xr6:coauthVersionLast="47" xr6:coauthVersionMax="47" xr10:uidLastSave="{00000000-0000-0000-0000-000000000000}"/>
  <bookViews>
    <workbookView xWindow="-110" yWindow="-110" windowWidth="38620" windowHeight="2110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25" i="3"/>
  <c r="H18" i="3"/>
  <c r="H28" i="3"/>
  <c r="H15" i="3"/>
  <c r="H30" i="3"/>
  <c r="H14" i="3"/>
  <c r="H32" i="3"/>
  <c r="H22" i="3"/>
  <c r="H29" i="3"/>
  <c r="H23" i="3"/>
  <c r="H13" i="3"/>
  <c r="H24" i="3"/>
  <c r="H27" i="3"/>
  <c r="H21" i="3"/>
  <c r="H16" i="3"/>
  <c r="H20" i="3"/>
  <c r="H31" i="3"/>
  <c r="H17"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17" i="6"/>
  <c r="H3" i="1"/>
  <c r="H30" i="4"/>
  <c r="H3" i="2"/>
  <c r="H15" i="4"/>
  <c r="H20" i="1"/>
  <c r="H6" i="1"/>
  <c r="H17" i="1"/>
  <c r="H25" i="5"/>
  <c r="H6" i="2"/>
  <c r="H11" i="6"/>
  <c r="H26" i="1"/>
  <c r="H8" i="5"/>
  <c r="H16" i="5"/>
  <c r="H13" i="4"/>
  <c r="H30" i="6"/>
  <c r="H14" i="5"/>
  <c r="H23" i="5"/>
  <c r="H27" i="5"/>
  <c r="H8" i="1"/>
  <c r="H9" i="1"/>
  <c r="H16" i="4"/>
  <c r="H12" i="2"/>
  <c r="H11" i="5"/>
  <c r="H29" i="1"/>
  <c r="H31" i="4"/>
  <c r="H31" i="6"/>
  <c r="H22" i="4"/>
  <c r="H10" i="5"/>
  <c r="H2" i="2"/>
  <c r="H26" i="6"/>
  <c r="H27" i="6"/>
  <c r="H13" i="1"/>
  <c r="H6" i="6"/>
  <c r="H25" i="4"/>
  <c r="H2" i="6"/>
  <c r="H29" i="2"/>
  <c r="H12" i="5"/>
  <c r="H2" i="4"/>
  <c r="H21" i="4"/>
  <c r="H4" i="2"/>
  <c r="H23" i="6"/>
  <c r="H8" i="2"/>
  <c r="H15" i="6"/>
  <c r="H5" i="1"/>
  <c r="H22" i="2"/>
  <c r="H24" i="1"/>
  <c r="H30" i="1"/>
  <c r="H7" i="1"/>
  <c r="H14" i="2"/>
  <c r="H10" i="6"/>
  <c r="H5" i="2"/>
  <c r="H4" i="7"/>
  <c r="H19" i="4"/>
  <c r="H24" i="2"/>
  <c r="H25" i="1"/>
  <c r="H6" i="4"/>
  <c r="H19" i="6"/>
  <c r="H8" i="6"/>
  <c r="H13" i="6"/>
  <c r="H2" i="7"/>
  <c r="H11" i="1"/>
  <c r="H24" i="6"/>
  <c r="H18" i="4"/>
  <c r="H17" i="5"/>
  <c r="H16" i="6"/>
  <c r="H24" i="4"/>
  <c r="H28" i="5"/>
  <c r="H7" i="6"/>
  <c r="H21" i="6"/>
  <c r="H23" i="4"/>
  <c r="H27" i="1"/>
  <c r="H28" i="1"/>
  <c r="H21" i="5"/>
  <c r="H24" i="5"/>
  <c r="H29" i="4"/>
  <c r="H20" i="4"/>
  <c r="H22" i="6"/>
  <c r="H12" i="4"/>
  <c r="H4" i="1"/>
  <c r="H9" i="2"/>
  <c r="H20" i="6"/>
  <c r="H9" i="5"/>
  <c r="H3" i="5"/>
  <c r="H19" i="3"/>
  <c r="H27" i="2"/>
  <c r="H29" i="5"/>
  <c r="H20" i="5"/>
  <c r="H22" i="1"/>
  <c r="H5" i="4"/>
  <c r="H19" i="1"/>
  <c r="H20" i="2"/>
  <c r="H30" i="5"/>
  <c r="H15" i="2"/>
  <c r="H11" i="4"/>
  <c r="H3" i="6"/>
  <c r="H7" i="2"/>
  <c r="H19" i="5"/>
  <c r="H6" i="5"/>
  <c r="H5" i="5"/>
  <c r="H22" i="5"/>
  <c r="H14" i="4"/>
  <c r="H23" i="1"/>
  <c r="H17" i="4"/>
  <c r="H32" i="1"/>
  <c r="H26" i="4"/>
  <c r="H2" i="1"/>
  <c r="H4" i="4"/>
  <c r="H28" i="4"/>
  <c r="H10" i="1"/>
  <c r="H8" i="4"/>
  <c r="H26" i="3"/>
  <c r="H14" i="1"/>
  <c r="H7" i="5"/>
  <c r="H25" i="2"/>
  <c r="H10" i="4"/>
  <c r="H3" i="7"/>
  <c r="H32" i="5"/>
  <c r="H23" i="2"/>
  <c r="H31" i="5"/>
  <c r="H31" i="1"/>
  <c r="H14" i="6"/>
  <c r="H13" i="2"/>
  <c r="H26" i="2"/>
  <c r="H28" i="2"/>
  <c r="H18" i="6"/>
  <c r="H12" i="1"/>
  <c r="H29" i="6"/>
  <c r="H4" i="6"/>
  <c r="H11" i="2"/>
  <c r="H28" i="6"/>
  <c r="H16" i="2"/>
  <c r="H13" i="5"/>
  <c r="H9" i="4"/>
  <c r="H17" i="2"/>
  <c r="H21" i="2"/>
  <c r="H3" i="4"/>
  <c r="H18" i="2"/>
  <c r="H18" i="1"/>
  <c r="H27" i="4"/>
  <c r="H9" i="6"/>
  <c r="H21" i="1"/>
  <c r="H18" i="5"/>
  <c r="H19" i="2"/>
  <c r="H10" i="2"/>
  <c r="H25" i="6"/>
  <c r="H15" i="1"/>
  <c r="H16" i="1"/>
  <c r="H12" i="6"/>
  <c r="H4" i="5"/>
  <c r="G28" i="1" l="1"/>
  <c r="G27" i="1"/>
  <c r="G26" i="1"/>
  <c r="I26" i="1" s="1"/>
  <c r="G25" i="1"/>
  <c r="I25" i="1" s="1"/>
  <c r="G24" i="1"/>
  <c r="I24" i="1" s="1"/>
  <c r="G16" i="5"/>
  <c r="N17" i="5" s="1"/>
  <c r="H6" i="13" s="1"/>
  <c r="G14" i="4"/>
  <c r="N17" i="4" s="1"/>
  <c r="H5" i="13" s="1"/>
  <c r="G28" i="2"/>
  <c r="I28" i="2" s="1"/>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7" i="1"/>
  <c r="I21" i="1"/>
  <c r="I20" i="1"/>
  <c r="I19" i="1"/>
  <c r="I18" i="1"/>
  <c r="I17" i="1"/>
  <c r="I13" i="1"/>
  <c r="I14" i="1"/>
  <c r="I11" i="1"/>
  <c r="I10" i="1"/>
  <c r="I12" i="1"/>
  <c r="I6" i="1"/>
  <c r="I4" i="1"/>
  <c r="I5" i="1"/>
  <c r="I7" i="1"/>
  <c r="I3" i="1"/>
  <c r="I25" i="2"/>
  <c r="I26"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16" i="5" l="1"/>
  <c r="N5" i="5" s="1"/>
  <c r="E6" i="13" s="1"/>
  <c r="N17" i="2"/>
  <c r="H3" i="13" s="1"/>
  <c r="N17" i="1"/>
  <c r="H4" i="13" s="1"/>
  <c r="N17" i="7"/>
  <c r="H8" i="13" s="1"/>
  <c r="I32" i="3"/>
  <c r="I24" i="3"/>
  <c r="N17" i="12"/>
  <c r="H13" i="13" s="1"/>
  <c r="N5" i="12"/>
  <c r="E13" i="13" s="1"/>
  <c r="N5" i="1"/>
  <c r="E4" i="13" s="1"/>
  <c r="N5" i="8"/>
  <c r="E9" i="13" s="1"/>
  <c r="N5" i="7"/>
  <c r="E8" i="13" s="1"/>
  <c r="N5" i="6"/>
  <c r="E7"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<sst xmlns="http://schemas.openxmlformats.org/spreadsheetml/2006/main" count="610" uniqueCount="84">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</sst>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58" sqref="C5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bestFit="1" customWidth="1"/>
    <col min="11" max="11" width="11.453125" style="2"/>
    <col min="12" max="12" width="11.453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57" sqref="C57"/>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12.01923076923077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7" priority="7">
      <formula>$C3="Feiertag"</formula>
    </cfRule>
    <cfRule type="expression" dxfId="46" priority="8">
      <formula>WEEKDAY($A3,2)&gt;=6</formula>
    </cfRule>
  </conditionalFormatting>
  <conditionalFormatting sqref="A8:I29">
    <cfRule type="expression" dxfId="45" priority="1">
      <formula>$C8="Feiertag"</formula>
    </cfRule>
    <cfRule type="expression" dxfId="44" priority="2">
      <formula>WEEKDAY($A8,2)&gt;=6</formula>
    </cfRule>
  </conditionalFormatting>
  <conditionalFormatting sqref="A2:J2 G3:J3 G4:I7 J4:J29">
    <cfRule type="expression" dxfId="43" priority="9">
      <formula>$C2="Feiertag"</formula>
    </cfRule>
    <cfRule type="expression" dxfId="4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G38" sqref="G3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-6.7501559897209518E-14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2.0192307692307701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170</v>
      </c>
      <c r="O17" s="35"/>
      <c r="Q17" s="7"/>
    </row>
    <row r="18" spans="1:17" x14ac:dyDescent="0.3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3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3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3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C24" s="2" t="s">
        <v>22</v>
      </c>
      <c r="G24" s="27">
        <f t="shared" ca="1" si="1"/>
        <v>8</v>
      </c>
      <c r="H24" s="27">
        <f ca="1">IF(Q24&lt;&gt;"",Q24,IF(OR(C24="Feiertag",A24&lt;Gesamt!$B$11,A24&gt;Gesamt!$B$13,),0,INDIRECT("N"&amp;WEEKDAY(A24,2)+19)))</f>
        <v>8</v>
      </c>
      <c r="I24" s="27">
        <f t="shared" si="2"/>
        <v>0</v>
      </c>
      <c r="J24" s="7" t="s">
        <v>72</v>
      </c>
      <c r="K24" s="39">
        <v>30</v>
      </c>
      <c r="L24" s="39">
        <v>17</v>
      </c>
      <c r="M24" s="6" t="s">
        <v>47</v>
      </c>
      <c r="N24" s="7">
        <f>Gesamt!C34</f>
        <v>6.5</v>
      </c>
      <c r="O24" s="35"/>
      <c r="Q24" s="7"/>
    </row>
    <row r="25" spans="1:17" x14ac:dyDescent="0.35">
      <c r="A25" s="29">
        <v>46105</v>
      </c>
      <c r="B25" t="str">
        <f t="shared" si="0"/>
        <v>Di</v>
      </c>
      <c r="C25" s="2" t="s">
        <v>22</v>
      </c>
      <c r="G25" s="27">
        <f t="shared" ca="1" si="1"/>
        <v>8</v>
      </c>
      <c r="H25" s="27">
        <f ca="1">IF(Q25&lt;&gt;"",Q25,IF(OR(C25="Feiertag",A25&lt;Gesamt!$B$11,A25&gt;Gesamt!$B$13,),0,INDIRECT("N"&amp;WEEKDAY(A25,2)+19)))</f>
        <v>8</v>
      </c>
      <c r="I25" s="27">
        <f t="shared" si="2"/>
        <v>0</v>
      </c>
      <c r="J25" s="7" t="s">
        <v>72</v>
      </c>
      <c r="K25" s="39">
        <v>30</v>
      </c>
      <c r="L25" s="39">
        <v>17</v>
      </c>
      <c r="M25" s="6" t="s">
        <v>48</v>
      </c>
      <c r="N25" s="7">
        <f>Gesamt!C35</f>
        <v>0</v>
      </c>
      <c r="O25" s="35"/>
      <c r="Q25" s="7"/>
    </row>
    <row r="26" spans="1:17" x14ac:dyDescent="0.35">
      <c r="A26" s="29">
        <v>46106</v>
      </c>
      <c r="B26" t="str">
        <f t="shared" si="0"/>
        <v>Mi</v>
      </c>
      <c r="C26" s="2" t="s">
        <v>22</v>
      </c>
      <c r="G26" s="27">
        <f t="shared" ca="1" si="1"/>
        <v>8</v>
      </c>
      <c r="H26" s="27">
        <f ca="1">IF(Q26&lt;&gt;"",Q26,IF(OR(C26="Feiertag",A26&lt;Gesamt!$B$11,A26&gt;Gesamt!$B$13,),0,INDIRECT("N"&amp;WEEKDAY(A26,2)+19)))</f>
        <v>8</v>
      </c>
      <c r="I26" s="27">
        <f t="shared" si="2"/>
        <v>0</v>
      </c>
      <c r="J26" s="7" t="s">
        <v>72</v>
      </c>
      <c r="K26" s="39">
        <v>30</v>
      </c>
      <c r="L26" s="39">
        <v>17</v>
      </c>
      <c r="M26" s="6" t="s">
        <v>49</v>
      </c>
      <c r="N26" s="7">
        <f>Gesamt!C36</f>
        <v>0</v>
      </c>
      <c r="O26" s="35"/>
      <c r="Q26" s="7"/>
    </row>
    <row r="27" spans="1:17" x14ac:dyDescent="0.35">
      <c r="A27" s="29">
        <v>46107</v>
      </c>
      <c r="B27" t="str">
        <f t="shared" si="0"/>
        <v>Do</v>
      </c>
      <c r="C27" s="2" t="s">
        <v>22</v>
      </c>
      <c r="G27" s="27">
        <f t="shared" ca="1" si="1"/>
        <v>8</v>
      </c>
      <c r="H27" s="27">
        <f ca="1">IF(Q27&lt;&gt;"",Q27,IF(OR(C27="Feiertag",A27&lt;Gesamt!$B$11,A27&gt;Gesamt!$B$13,),0,INDIRECT("N"&amp;WEEKDAY(A27,2)+19)))</f>
        <v>8</v>
      </c>
      <c r="I27" s="27">
        <f t="shared" si="2"/>
        <v>0</v>
      </c>
      <c r="J27" s="7" t="s">
        <v>72</v>
      </c>
      <c r="K27" s="39">
        <v>30</v>
      </c>
      <c r="L27" s="39">
        <v>17</v>
      </c>
      <c r="M27" s="13" t="s">
        <v>54</v>
      </c>
      <c r="N27" s="27">
        <f>SUM(N20:N26)</f>
        <v>38.5</v>
      </c>
      <c r="O27" s="35"/>
      <c r="Q27" s="7"/>
    </row>
    <row r="28" spans="1:17" x14ac:dyDescent="0.35">
      <c r="A28" s="29">
        <v>46108</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1" priority="9">
      <formula>$C3="Feiertag"</formula>
    </cfRule>
    <cfRule type="expression" dxfId="40" priority="10">
      <formula>WEEKDAY($A3,2)&gt;=6</formula>
    </cfRule>
  </conditionalFormatting>
  <conditionalFormatting sqref="A8:I32">
    <cfRule type="expression" dxfId="39" priority="1">
      <formula>$C8="Feiertag"</formula>
    </cfRule>
    <cfRule type="expression" dxfId="38" priority="2">
      <formula>WEEKDAY($A8,2)&gt;=6</formula>
    </cfRule>
  </conditionalFormatting>
  <conditionalFormatting sqref="A2:J2 G3:J3 G4:I7 J4:J32">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F22" sqref="F22"/>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-9.7699626167013776E-14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2.0192307692307701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5" priority="1">
      <formula>$C2="Feiertag"</formula>
    </cfRule>
    <cfRule type="expression" dxfId="34" priority="2">
      <formula>WEEKDAY($A2,2)&gt;=6</formula>
    </cfRule>
  </conditionalFormatting>
  <conditionalFormatting sqref="A5:I31">
    <cfRule type="expression" dxfId="33" priority="3">
      <formula>$C5="Feiertag"</formula>
    </cfRule>
    <cfRule type="expression" dxfId="32" priority="4">
      <formula>WEEKDAY($A5,2)&gt;=6</formula>
    </cfRule>
  </conditionalFormatting>
  <conditionalFormatting sqref="G2:J2 G3:I4 J3:J31">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19" sqref="C19"/>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-1.2256862191861728E-13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2.0192307692307701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9" priority="11">
      <formula>$C5="Feiertag"</formula>
    </cfRule>
    <cfRule type="expression" dxfId="28" priority="12">
      <formula>WEEKDAY($A5,2)&gt;=6</formula>
    </cfRule>
  </conditionalFormatting>
  <conditionalFormatting sqref="A10:I15 A17:I30 A16:C16 F16:I16">
    <cfRule type="expression" dxfId="27" priority="3">
      <formula>$C10="Feiertag"</formula>
    </cfRule>
    <cfRule type="expression" dxfId="26" priority="4">
      <formula>WEEKDAY($A10,2)&gt;=6</formula>
    </cfRule>
  </conditionalFormatting>
  <conditionalFormatting sqref="A2:J4 G5:J5 G6:I9 J6:J32 A31:J32">
    <cfRule type="expression" dxfId="25" priority="13">
      <formula>$C2="Feiertag"</formula>
    </cfRule>
    <cfRule type="expression" dxfId="24" priority="14">
      <formula>WEEKDAY($A2,2)&gt;=6</formula>
    </cfRule>
  </conditionalFormatting>
  <conditionalFormatting sqref="D16:E16">
    <cfRule type="expression" dxfId="3" priority="1">
      <formula>$C16="Feiertag"</formula>
    </cfRule>
    <cfRule type="expression" dxfId="2"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H52" sqref="H52"/>
    </sheetView>
  </sheetViews>
  <sheetFormatPr baseColWidth="10" defaultColWidth="11.453125" defaultRowHeight="14.5" x14ac:dyDescent="0.35"/>
  <cols>
    <col min="1" max="1" width="7"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-1.5276668818842154E-13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2.0192307692307701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3" priority="15">
      <formula>$C2="Feiertag"</formula>
    </cfRule>
    <cfRule type="expression" dxfId="22" priority="18">
      <formula>WEEKDAY($A2,2)&gt;=6</formula>
    </cfRule>
  </conditionalFormatting>
  <conditionalFormatting sqref="A5:I31">
    <cfRule type="expression" dxfId="21" priority="1">
      <formula>$C5="Feiertag"</formula>
    </cfRule>
    <cfRule type="expression" dxfId="20" priority="2">
      <formula>WEEKDAY($A5,2)&gt;=6</formula>
    </cfRule>
  </conditionalFormatting>
  <conditionalFormatting sqref="D3:I4">
    <cfRule type="expression" dxfId="19" priority="3">
      <formula>$C3="Feiertag"</formula>
    </cfRule>
    <cfRule type="expression" dxfId="18" priority="4">
      <formula>WEEKDAY($A3,2)&gt;=6</formula>
    </cfRule>
  </conditionalFormatting>
  <conditionalFormatting sqref="D2:J2">
    <cfRule type="expression" dxfId="17" priority="5">
      <formula>$C2="Feiertag"</formula>
    </cfRule>
    <cfRule type="expression" dxfId="16"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85" zoomScaleNormal="85" workbookViewId="0">
      <selection activeCell="M40" sqref="M40"/>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c r="L2" s="39"/>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c r="K3" s="39"/>
      <c r="L3" s="39"/>
      <c r="M3" s="46" t="str">
        <f>Gesamt!A3</f>
        <v>Mario MARGAN</v>
      </c>
      <c r="N3" s="46"/>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-1.5631940186722204E-13</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2.0192307692307701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22.499999999999996</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5:J32 A2:C4 G2:J4">
    <cfRule type="expression" dxfId="15" priority="3">
      <formula>$C2="Feiertag"</formula>
    </cfRule>
    <cfRule type="expression" dxfId="14" priority="4">
      <formula>WEEKDAY($A2,2)&gt;=6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-1.5631940186722204E-13</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2.0192307692307701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-1.5631940186722204E-13</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2.0192307692307701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-1.5631940186722204E-13</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2.0192307692307701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-1.5631940186722204E-13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2.0192307692307701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453125" style="2" bestFit="1" customWidth="1"/>
    <col min="2" max="2" width="4" style="2"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-1.5631940186722204E-13</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2.0192307692307701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0</v>
      </c>
      <c r="G4" s="2">
        <f>März!N13</f>
        <v>10</v>
      </c>
      <c r="H4" s="7">
        <f ca="1">März!N17</f>
        <v>170</v>
      </c>
      <c r="I4" s="7"/>
      <c r="J4" s="7">
        <v>0</v>
      </c>
      <c r="Z4" s="2" t="b">
        <v>1</v>
      </c>
    </row>
    <row r="5" spans="1:26" x14ac:dyDescent="0.35">
      <c r="A5" s="1" t="s">
        <v>28</v>
      </c>
      <c r="B5" s="2">
        <f>25/52*25</f>
        <v>12.01923076923077</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-3.5527136788005009E-15</v>
      </c>
      <c r="F8" s="8">
        <f>Juli!N9</f>
        <v>0</v>
      </c>
      <c r="G8" s="2">
        <f>Juli!N13</f>
        <v>0</v>
      </c>
      <c r="H8" s="7">
        <f>Juli!N17</f>
        <v>22.499999999999996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46206</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-1.5631940186722204E-13</v>
      </c>
      <c r="F15" s="8">
        <f>SUM(F2:F13)</f>
        <v>0</v>
      </c>
      <c r="G15" s="2">
        <f>SUM(G2:G13)</f>
        <v>10</v>
      </c>
      <c r="H15" s="7">
        <f ca="1">SUM(H2:H13)</f>
        <v>924</v>
      </c>
      <c r="I15" s="7"/>
      <c r="J15" s="7">
        <f>SUM(J2:J13)</f>
        <v>0</v>
      </c>
    </row>
    <row r="16" spans="1:26" x14ac:dyDescent="0.35">
      <c r="A16" s="6" t="s">
        <v>9</v>
      </c>
      <c r="B16" s="7">
        <f>Januar!N27</f>
        <v>38.5</v>
      </c>
    </row>
    <row r="17" spans="1:7" x14ac:dyDescent="0.35">
      <c r="A17" s="6" t="s">
        <v>10</v>
      </c>
      <c r="B17" s="7">
        <f>Februar!N27</f>
        <v>38.5</v>
      </c>
      <c r="D17" s="4" t="s">
        <v>39</v>
      </c>
      <c r="E17" s="7">
        <f ca="1">SUM(E2:E13)+B9-J15</f>
        <v>-1.5631940186722204E-13</v>
      </c>
    </row>
    <row r="18" spans="1:7" x14ac:dyDescent="0.35">
      <c r="A18" s="6" t="s">
        <v>11</v>
      </c>
      <c r="B18" s="7">
        <f>März!N27</f>
        <v>38.5</v>
      </c>
      <c r="D18" s="9" t="s">
        <v>40</v>
      </c>
      <c r="G18" s="2">
        <f>B5+B7-G15</f>
        <v>2.0192307692307701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453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2026-08-18T08:47:49Z</dcterms:modified>
</cp:coreProperties>
</file>