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70AA3A17-1F1E-4786-8092-3A0B4C48DE80}" xr6:coauthVersionLast="47" xr6:coauthVersionMax="47" xr10:uidLastSave="{00000000-0000-0000-0000-000000000000}"/>
  <bookViews>
    <workbookView xWindow="22932" yWindow="-108" windowWidth="23256" windowHeight="12456" firstSheet="4"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B5" i="13"/>
  <c r="G18" i="13" l="1"/>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10" i="11"/>
  <c r="H25" i="5"/>
  <c r="H6" i="11"/>
  <c r="H6" i="8"/>
  <c r="H31" i="11"/>
  <c r="H10" i="7"/>
  <c r="H11" i="8"/>
  <c r="H18" i="1"/>
  <c r="H19" i="8"/>
  <c r="H4" i="10"/>
  <c r="H26" i="6"/>
  <c r="H14" i="8"/>
  <c r="H18" i="6"/>
  <c r="H16" i="4"/>
  <c r="H30" i="10"/>
  <c r="H15" i="9"/>
  <c r="H27" i="5"/>
  <c r="H4" i="11"/>
  <c r="H12" i="7"/>
  <c r="H23" i="10"/>
  <c r="H11" i="5"/>
  <c r="H16" i="7"/>
  <c r="H9" i="8"/>
  <c r="H4" i="12"/>
  <c r="H12" i="1"/>
  <c r="H2" i="12"/>
  <c r="H22" i="4"/>
  <c r="H10" i="8"/>
  <c r="H12" i="12"/>
  <c r="H31" i="4"/>
  <c r="H27" i="7"/>
  <c r="H6" i="7"/>
  <c r="H16" i="5"/>
  <c r="H9" i="1"/>
  <c r="H21" i="8"/>
  <c r="H8" i="12"/>
  <c r="H4" i="9"/>
  <c r="H15" i="10"/>
  <c r="H9" i="4"/>
  <c r="H29" i="10"/>
  <c r="H23" i="6"/>
  <c r="H19" i="12"/>
  <c r="H2" i="8"/>
  <c r="H21" i="5"/>
  <c r="H15" i="6"/>
  <c r="H17" i="6"/>
  <c r="H19" i="1"/>
  <c r="H31" i="9"/>
  <c r="H20" i="9"/>
  <c r="H28" i="9"/>
  <c r="H25" i="7"/>
  <c r="H24" i="6"/>
  <c r="H5" i="1"/>
  <c r="H30" i="4"/>
  <c r="H28" i="11"/>
  <c r="H32" i="12"/>
  <c r="H13" i="10"/>
  <c r="H19" i="5"/>
  <c r="H17" i="1"/>
  <c r="H31" i="7"/>
  <c r="H18" i="9"/>
  <c r="H29" i="1"/>
  <c r="H6" i="10"/>
  <c r="H16" i="8"/>
  <c r="H14" i="9"/>
  <c r="H7" i="6"/>
  <c r="H23" i="8"/>
  <c r="H20" i="12"/>
  <c r="H25" i="12"/>
  <c r="H25" i="10"/>
  <c r="H10" i="1"/>
  <c r="H13" i="8"/>
  <c r="H7" i="12"/>
  <c r="H18" i="11"/>
  <c r="H5" i="5"/>
  <c r="H24" i="1"/>
  <c r="H3" i="5"/>
  <c r="H15" i="11"/>
  <c r="H32" i="10"/>
  <c r="H29" i="12"/>
  <c r="H15" i="4"/>
  <c r="H17" i="11"/>
  <c r="H30" i="9"/>
  <c r="H27" i="8"/>
  <c r="H10" i="4"/>
  <c r="H4" i="1"/>
  <c r="H24" i="12"/>
  <c r="H13" i="11"/>
  <c r="H3" i="10"/>
  <c r="H27" i="9"/>
  <c r="H18" i="12"/>
  <c r="H26" i="8"/>
  <c r="H12" i="9"/>
  <c r="H5" i="12"/>
  <c r="H13" i="7"/>
  <c r="H25" i="9"/>
  <c r="H30" i="8"/>
  <c r="H29" i="6"/>
  <c r="H29" i="5"/>
  <c r="H10" i="6"/>
  <c r="H15" i="8"/>
  <c r="H4" i="7"/>
  <c r="H31" i="6"/>
  <c r="H26" i="4"/>
  <c r="H24" i="7"/>
  <c r="H5" i="9"/>
  <c r="H13" i="12"/>
  <c r="H26" i="9"/>
  <c r="H17" i="12"/>
  <c r="H21" i="7"/>
  <c r="H9" i="5"/>
  <c r="H12" i="6"/>
  <c r="H22" i="7"/>
  <c r="H17" i="8"/>
  <c r="H18" i="8"/>
  <c r="H32" i="7"/>
  <c r="H31" i="10"/>
  <c r="H4" i="6"/>
  <c r="H2" i="6"/>
  <c r="H31" i="1"/>
  <c r="H8" i="8"/>
  <c r="H32" i="8"/>
  <c r="H17" i="10"/>
  <c r="H7" i="9"/>
  <c r="H22" i="10"/>
  <c r="H2" i="10"/>
  <c r="H29" i="8"/>
  <c r="H3" i="12"/>
  <c r="H23" i="11"/>
  <c r="H30" i="11"/>
  <c r="H4" i="5"/>
  <c r="H22" i="9"/>
  <c r="H18" i="4"/>
  <c r="H21" i="4"/>
  <c r="H14" i="6"/>
  <c r="H8" i="10"/>
  <c r="H8" i="7"/>
  <c r="H28" i="1"/>
  <c r="H23" i="7"/>
  <c r="H3" i="9"/>
  <c r="H16" i="11"/>
  <c r="H22" i="8"/>
  <c r="H28" i="5"/>
  <c r="H22" i="5"/>
  <c r="H7" i="11"/>
  <c r="H9" i="11"/>
  <c r="H12" i="11"/>
  <c r="H24" i="9"/>
  <c r="H13" i="9"/>
  <c r="H2" i="11"/>
  <c r="H8" i="11"/>
  <c r="H8" i="5"/>
  <c r="H14" i="4"/>
  <c r="H10" i="5"/>
  <c r="H7" i="5"/>
  <c r="H32" i="1"/>
  <c r="H16" i="12"/>
  <c r="H8" i="6"/>
  <c r="H20" i="6"/>
  <c r="H6" i="9"/>
  <c r="H3" i="4"/>
  <c r="H28" i="12"/>
  <c r="H28" i="10"/>
  <c r="H2" i="9"/>
  <c r="H12" i="10"/>
  <c r="H28" i="8"/>
  <c r="H16" i="6"/>
  <c r="H18" i="5"/>
  <c r="H11" i="6"/>
  <c r="H28" i="6"/>
  <c r="H9" i="9"/>
  <c r="H16" i="1"/>
  <c r="H24" i="4"/>
  <c r="H31" i="12"/>
  <c r="H18" i="10"/>
  <c r="H30" i="1"/>
  <c r="H13" i="6"/>
  <c r="H19" i="7"/>
  <c r="H26" i="1"/>
  <c r="H14" i="1"/>
  <c r="H21" i="11"/>
  <c r="H20" i="8"/>
  <c r="H31" i="8"/>
  <c r="H6" i="5"/>
  <c r="H4" i="4"/>
  <c r="H17" i="4"/>
  <c r="H23" i="9"/>
  <c r="H29" i="4"/>
  <c r="H23" i="5"/>
  <c r="H22" i="1"/>
  <c r="H5" i="8"/>
  <c r="H3" i="7"/>
  <c r="H27" i="4"/>
  <c r="H11" i="4"/>
  <c r="H11" i="12"/>
  <c r="H6" i="4"/>
  <c r="H19" i="6"/>
  <c r="H20" i="4"/>
  <c r="H3" i="11"/>
  <c r="H14" i="5"/>
  <c r="H7" i="10"/>
  <c r="H21" i="10"/>
  <c r="H30" i="12"/>
  <c r="H17" i="7"/>
  <c r="H23" i="1"/>
  <c r="H20" i="5"/>
  <c r="H30" i="7"/>
  <c r="H3" i="1"/>
  <c r="H22" i="12"/>
  <c r="H25" i="11"/>
  <c r="H15" i="7"/>
  <c r="H2" i="4"/>
  <c r="H24" i="8"/>
  <c r="H13" i="5"/>
  <c r="H21" i="6"/>
  <c r="H13" i="1"/>
  <c r="H24" i="11"/>
  <c r="H31" i="5"/>
  <c r="H19" i="10"/>
  <c r="H20" i="10"/>
  <c r="H11" i="10"/>
  <c r="H19" i="11"/>
  <c r="H6" i="6"/>
  <c r="H32" i="5"/>
  <c r="H5" i="4"/>
  <c r="H14" i="10"/>
  <c r="H30" i="5"/>
  <c r="H18" i="7"/>
  <c r="H11" i="7"/>
  <c r="H11" i="1"/>
  <c r="H26" i="7"/>
  <c r="H30" i="6"/>
  <c r="H19" i="9"/>
  <c r="H29" i="9"/>
  <c r="H24" i="5"/>
  <c r="H11" i="11"/>
  <c r="H22" i="6"/>
  <c r="H19" i="4"/>
  <c r="H7" i="1"/>
  <c r="H13" i="4"/>
  <c r="H23" i="12"/>
  <c r="H16" i="9"/>
  <c r="H14" i="12"/>
  <c r="H24" i="10"/>
  <c r="H10" i="10"/>
  <c r="H4" i="8"/>
  <c r="H11" i="9"/>
  <c r="H6" i="12"/>
  <c r="H5" i="7"/>
  <c r="H9" i="7"/>
  <c r="H20" i="7"/>
  <c r="H14" i="11"/>
  <c r="H2" i="7"/>
  <c r="H26" i="11"/>
  <c r="H17" i="9"/>
  <c r="H25" i="1"/>
  <c r="H28" i="7"/>
  <c r="H9" i="10"/>
  <c r="H27" i="12"/>
  <c r="H14" i="7"/>
  <c r="H8" i="1"/>
  <c r="H20" i="11"/>
  <c r="H9" i="6"/>
  <c r="H17" i="5"/>
  <c r="H21" i="1"/>
  <c r="H29" i="7"/>
  <c r="H12" i="5"/>
  <c r="H25" i="4"/>
  <c r="H3" i="6"/>
  <c r="H7" i="7"/>
  <c r="H15" i="1"/>
  <c r="H21" i="12"/>
  <c r="H26" i="10"/>
  <c r="H29" i="11"/>
  <c r="H5" i="11"/>
  <c r="H8" i="9"/>
  <c r="H27" i="6"/>
  <c r="H27" i="1"/>
  <c r="H22" i="11"/>
  <c r="H5" i="10"/>
  <c r="H3" i="8"/>
  <c r="H27" i="11"/>
  <c r="H21" i="9"/>
  <c r="H28" i="4"/>
  <c r="H6" i="1"/>
  <c r="H23" i="4"/>
  <c r="H8" i="4"/>
  <c r="H10" i="12"/>
  <c r="H25" i="6"/>
  <c r="H10" i="9"/>
  <c r="H16" i="10"/>
  <c r="H12" i="4"/>
  <c r="H7" i="8"/>
  <c r="H25" i="8"/>
  <c r="H20" i="1"/>
  <c r="H15" i="12"/>
  <c r="H12" i="8"/>
  <c r="I23" i="7" l="1"/>
  <c r="I22" i="7"/>
  <c r="I25" i="7"/>
  <c r="I21" i="7"/>
  <c r="I24" i="7"/>
  <c r="G18" i="7"/>
  <c r="G17" i="7"/>
  <c r="G16" i="7"/>
  <c r="G15" i="7"/>
  <c r="G14" i="7"/>
  <c r="G11" i="7"/>
  <c r="G10" i="7"/>
  <c r="G9" i="7"/>
  <c r="G8" i="7"/>
  <c r="G7" i="7"/>
  <c r="I32" i="7"/>
  <c r="I29" i="7"/>
  <c r="I31" i="7"/>
  <c r="I30" i="7"/>
  <c r="I28" i="7"/>
  <c r="I11" i="7"/>
  <c r="I10" i="7"/>
  <c r="I9" i="7"/>
  <c r="I8" i="7"/>
  <c r="I7" i="7"/>
  <c r="I4" i="7"/>
  <c r="I3" i="7"/>
  <c r="I2" i="7"/>
  <c r="I6" i="6"/>
  <c r="I4" i="6"/>
  <c r="I2" i="6"/>
  <c r="I3" i="6"/>
  <c r="I31" i="6"/>
  <c r="I30" i="6"/>
  <c r="I23" i="6"/>
  <c r="I25" i="6"/>
  <c r="I24" i="6"/>
  <c r="I26" i="6"/>
  <c r="I27" i="6"/>
  <c r="I16" i="6"/>
  <c r="I20" i="6"/>
  <c r="I19" i="6"/>
  <c r="I17" i="6"/>
  <c r="I18" i="6"/>
  <c r="I12" i="6"/>
  <c r="I10" i="6"/>
  <c r="I9" i="6"/>
  <c r="I13" i="6"/>
  <c r="I11" i="6"/>
  <c r="I16" i="5"/>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<sst xmlns="http://schemas.openxmlformats.org/spreadsheetml/2006/main" count="557" uniqueCount="75">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</sst>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9" borderId="1" xfId="0" applyFill="1" applyBorder="1" applyProtection="1">
      <protection locked="0"/>
    </xf>
  </cellXfs>
  <cellStyles count="3">
    <cellStyle name="Link" xfId="1" builtinId="8"/>
    <cellStyle name="Standard" xfId="0" builtinId="0"/>
    <cellStyle name="Währung" xfId="2" builtinId="4"/>
  </cellStyles>
  <dxfs count="33">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10.576923076923077</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2" priority="1">
      <formula>$C2="Feiertag"</formula>
    </cfRule>
    <cfRule type="expression" dxfId="31"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10.576923076923077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0" priority="1">
      <formula>$C2="Feiertag"</formula>
    </cfRule>
    <cfRule type="expression" dxfId="29"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M36" sqref="M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10.576923076923077</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5">
      <c r="K33" s="39"/>
      <c r="L33" s="39"/>
    </row>
    <row r="34" spans="10:12" x14ac:dyDescent="0.2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8" priority="1">
      <formula>$C2="Feiertag"</formula>
    </cfRule>
    <cfRule type="expression" dxfId="27"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10.576923076923077</v>
      </c>
      <c r="O15" s="35"/>
      <c r="Q15" s="7"/>
    </row>
    <row r="16" spans="1:17" x14ac:dyDescent="0.2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3"/>
      <c r="H32" s="7"/>
      <c r="I32" s="7"/>
      <c r="J32" s="7"/>
      <c r="K32" s="39"/>
      <c r="L32" s="39"/>
    </row>
    <row r="33" spans="10:12" x14ac:dyDescent="0.2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6" priority="6">
      <formula>WEEKDAY($A2,2)&gt;=6</formula>
    </cfRule>
  </conditionalFormatting>
  <conditionalFormatting sqref="A2:J31">
    <cfRule type="expression" dxfId="25" priority="1">
      <formula>$C2="Feiertag"</formula>
    </cfRule>
  </conditionalFormatting>
  <conditionalFormatting sqref="D2:F4">
    <cfRule type="expression" dxfId="24" priority="2">
      <formula>WEEKDAY($A2,2)&gt;=6</formula>
    </cfRule>
  </conditionalFormatting>
  <conditionalFormatting sqref="D5:I31">
    <cfRule type="expression" dxfId="23" priority="4">
      <formula>WEEKDAY($A5,2)&gt;=6</formula>
    </cfRule>
  </conditionalFormatting>
  <conditionalFormatting sqref="G2:J2 G3:I4 J3:J31">
    <cfRule type="expression" dxfId="22"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0" sqref="C2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10.576923076923077</v>
      </c>
      <c r="O15" s="35"/>
      <c r="Q15" s="7"/>
    </row>
    <row r="16" spans="1:17" x14ac:dyDescent="0.2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P20" sqref="P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73</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71</v>
      </c>
      <c r="K7" s="39"/>
      <c r="L7" s="39"/>
      <c r="M7" s="1" t="s">
        <v>74</v>
      </c>
      <c r="N7" s="27">
        <f ca="1">Gesamt!B9+SUM(Gesamt!E2:E7)-SUM(Gesamt!J2:J7)</f>
        <v>12.999999999999902</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10.576923076923077</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3"/>
      <c r="H32" s="7"/>
      <c r="I32" s="7"/>
      <c r="J32" s="7"/>
      <c r="K32" s="39"/>
      <c r="L32" s="39"/>
      <c r="Q32" s="7"/>
    </row>
    <row r="33" spans="10:12" x14ac:dyDescent="0.25">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21">
      <formula>$C2="Feiertag"</formula>
    </cfRule>
    <cfRule type="expression" dxfId="18" priority="24">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9">
      <formula>$C3="Feiertag"</formula>
    </cfRule>
    <cfRule type="expression" dxfId="14" priority="10">
      <formula>WEEKDAY($A3,2)&gt;=6</formula>
    </cfRule>
  </conditionalFormatting>
  <conditionalFormatting sqref="D2:J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P13" sqref="P13"/>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Tihomir MATIC</v>
      </c>
      <c r="N3" s="41"/>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73</v>
      </c>
      <c r="N5" s="27">
        <f ca="1">SUM(I2:I32)</f>
        <v>-1.7763568394002505E-14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c r="K7" s="39"/>
      <c r="L7" s="39"/>
      <c r="M7" s="1" t="s">
        <v>74</v>
      </c>
      <c r="N7" s="27">
        <f ca="1">Gesamt!B9+SUM(Gesamt!E2:E8)-SUM(Gesamt!J2:J8)</f>
        <v>12.999999999999885</v>
      </c>
      <c r="O7" s="35"/>
      <c r="Q7" s="7"/>
    </row>
    <row r="8" spans="1:17" x14ac:dyDescent="0.2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0.57692307692307665</v>
      </c>
      <c r="O15" s="35"/>
      <c r="Q15" s="7"/>
    </row>
    <row r="16" spans="1:17" x14ac:dyDescent="0.2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4">
        <f>176.5-38.5*2</f>
        <v>99.5</v>
      </c>
      <c r="Q17" s="7"/>
    </row>
    <row r="18" spans="1:17" x14ac:dyDescent="0.2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71</v>
      </c>
      <c r="K32" s="39">
        <v>30</v>
      </c>
      <c r="L32" s="39"/>
      <c r="O32" s="35"/>
      <c r="Q32" s="7"/>
    </row>
    <row r="33" spans="10:12" x14ac:dyDescent="0.25">
      <c r="K33" s="39"/>
      <c r="L33" s="39"/>
    </row>
    <row r="34" spans="10:12" x14ac:dyDescent="0.25">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74</v>
      </c>
      <c r="N7" s="27">
        <f ca="1">Gesamt!B9+SUM(Gesamt!E2:E9)-SUM(Gesamt!J2:J9)</f>
        <v>12.999999999999885</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0.57692307692307665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12.999999999999885</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0.57692307692307665</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74</v>
      </c>
      <c r="N7" s="27">
        <f ca="1">Gesamt!B9+SUM(Gesamt!E2:E11)-SUM(Gesamt!J2:J11)</f>
        <v>12.999999999999885</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0.57692307692307665</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74</v>
      </c>
      <c r="N7" s="27">
        <f ca="1">Gesamt!B9+SUM(Gesamt!E2:E12)-SUM(Gesamt!J2:J12)</f>
        <v>12.999999999999885</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0.57692307692307665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12.999999999999885</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0.57692307692307665</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6" width="11.42578125" style="2"/>
    <col min="7" max="7" width="12" style="2" bestFit="1" customWidth="1"/>
    <col min="8"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6.4999999999999742</v>
      </c>
      <c r="F4" s="8">
        <f>März!N9</f>
        <v>0</v>
      </c>
      <c r="G4" s="2">
        <f>März!N13</f>
        <v>0</v>
      </c>
      <c r="H4" s="7">
        <f>März!N17</f>
        <v>176.5</v>
      </c>
      <c r="I4" s="7"/>
      <c r="J4" s="7">
        <v>0</v>
      </c>
      <c r="Z4" s="2" t="b">
        <v>1</v>
      </c>
    </row>
    <row r="5" spans="1:26" x14ac:dyDescent="0.25">
      <c r="A5" s="1" t="s">
        <v>28</v>
      </c>
      <c r="B5" s="2">
        <f>25/52*22</f>
        <v>10.576923076923077</v>
      </c>
      <c r="D5" s="6" t="s">
        <v>12</v>
      </c>
      <c r="E5" s="7">
        <f ca="1">April!N5</f>
        <v>14.999999999999982</v>
      </c>
      <c r="F5" s="8">
        <f>April!N9</f>
        <v>0</v>
      </c>
      <c r="G5" s="2">
        <f>April!N13</f>
        <v>0</v>
      </c>
      <c r="H5" s="7">
        <f>April!N17</f>
        <v>177</v>
      </c>
      <c r="I5" s="7"/>
      <c r="J5" s="7">
        <v>0</v>
      </c>
      <c r="Z5" s="2" t="b">
        <v>1</v>
      </c>
    </row>
    <row r="6" spans="1:26" x14ac:dyDescent="0.25">
      <c r="D6" s="6" t="s">
        <v>13</v>
      </c>
      <c r="E6" s="7">
        <f ca="1">Mai!N5</f>
        <v>-8.5000000000000249</v>
      </c>
      <c r="F6" s="8">
        <f>Mai!N9</f>
        <v>0</v>
      </c>
      <c r="G6" s="2">
        <f>Mai!N13</f>
        <v>0</v>
      </c>
      <c r="H6" s="7">
        <f>Mai!N17</f>
        <v>129.5</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-1.7763568394002505E-14</v>
      </c>
      <c r="F8" s="8">
        <f>Juli!N9</f>
        <v>0</v>
      </c>
      <c r="G8" s="2">
        <f>Juli!N13</f>
        <v>10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46083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46234</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12.999999999999885</v>
      </c>
      <c r="F15" s="8">
        <f>SUM(F2:F13)</f>
        <v>0</v>
      </c>
      <c r="G15" s="2">
        <f>SUM(G2:G13)</f>
        <v>10</v>
      </c>
      <c r="H15" s="7">
        <f ca="1">SUM(H2:H13)</f>
        <v>821.5</v>
      </c>
      <c r="I15" s="7"/>
      <c r="J15" s="7">
        <f>SUM(J2:J13)</f>
        <v>0</v>
      </c>
    </row>
    <row r="16" spans="1:26" x14ac:dyDescent="0.25">
      <c r="A16" s="6" t="s">
        <v>9</v>
      </c>
      <c r="B16" s="7">
        <f>Januar!N27</f>
        <v>38.5</v>
      </c>
    </row>
    <row r="17" spans="1:7" x14ac:dyDescent="0.25">
      <c r="A17" s="6" t="s">
        <v>10</v>
      </c>
      <c r="B17" s="7">
        <f>Februar!N27</f>
        <v>38.5</v>
      </c>
      <c r="D17" s="4" t="s">
        <v>39</v>
      </c>
      <c r="E17" s="7">
        <f ca="1">SUM(E2:E13)+B9-J15</f>
        <v>12.999999999999885</v>
      </c>
    </row>
    <row r="18" spans="1:7" x14ac:dyDescent="0.25">
      <c r="A18" s="6" t="s">
        <v>11</v>
      </c>
      <c r="B18" s="7">
        <f>März!N27</f>
        <v>38.5</v>
      </c>
      <c r="D18" s="9" t="s">
        <v>40</v>
      </c>
      <c r="G18" s="2">
        <f>B5+B7-G15</f>
        <v>0.57692307692307665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2026-08-13T15:15:33Z</dcterms:modified>
</cp:coreProperties>
</file>