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20103B58-9E7D-C545-BF53-32C6570D9876}" xr6:coauthVersionLast="47" xr6:coauthVersionMax="47" xr10:uidLastSave="{00000000-0000-0000-0000-000000000000}"/>
  <bookViews>
    <workbookView xWindow="31160" yWindow="600" windowWidth="38620" windowHeight="2100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7" l="1"/>
  <c r="L34" i="12"/>
  <c r="L33" i="11"/>
  <c r="L34" i="10"/>
  <c r="L33" i="9"/>
  <c r="L34" i="8"/>
  <c r="L34" i="7"/>
  <c r="L33" i="6"/>
  <c r="L34" i="5"/>
  <c r="L33" i="4"/>
  <c r="L34" i="1"/>
  <c r="L31" i="2"/>
  <c r="L34" i="3"/>
  <c r="K34" i="12"/>
  <c r="K33" i="11"/>
  <c r="K34" i="10"/>
  <c r="K33" i="9"/>
  <c r="K34" i="8"/>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3" i="7"/>
  <c r="I4" i="7"/>
  <c r="I5" i="7"/>
  <c r="I6" i="7"/>
  <c r="I7" i="7"/>
  <c r="I8" i="7"/>
  <c r="I9" i="7"/>
  <c r="I10" i="7"/>
  <c r="I11" i="7"/>
  <c r="I12" i="7"/>
  <c r="I13" i="7"/>
  <c r="I14" i="7"/>
  <c r="I15" i="7"/>
  <c r="I16" i="7"/>
  <c r="I17" i="7"/>
  <c r="I18" i="7"/>
  <c r="I19" i="7"/>
  <c r="I20" i="7"/>
  <c r="I26" i="7"/>
  <c r="I27" i="7"/>
  <c r="I2" i="7"/>
  <c r="I3" i="6"/>
  <c r="I4" i="6"/>
  <c r="I5" i="6"/>
  <c r="I6" i="6"/>
  <c r="I7" i="6"/>
  <c r="I8" i="6"/>
  <c r="I9" i="6"/>
  <c r="I10" i="6"/>
  <c r="I11" i="6"/>
  <c r="I12" i="6"/>
  <c r="I13" i="6"/>
  <c r="I14" i="6"/>
  <c r="I15" i="6"/>
  <c r="I16" i="6"/>
  <c r="I17" i="6"/>
  <c r="I18" i="6"/>
  <c r="I19" i="6"/>
  <c r="I20" i="6"/>
  <c r="I21" i="6"/>
  <c r="I22" i="6"/>
  <c r="I28" i="6"/>
  <c r="I29"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7" i="3"/>
  <c r="H27" i="3"/>
  <c r="H22" i="3"/>
  <c r="H24" i="3"/>
  <c r="H3" i="3"/>
  <c r="H16" i="3"/>
  <c r="H14" i="3"/>
  <c r="H10" i="3"/>
  <c r="H28" i="3"/>
  <c r="H11" i="3"/>
  <c r="H15" i="3"/>
  <c r="H30" i="3"/>
  <c r="H18" i="3"/>
  <c r="H25" i="3"/>
  <c r="H13" i="3"/>
  <c r="H32" i="3"/>
  <c r="H8" i="3"/>
  <c r="H20" i="3"/>
  <c r="H9" i="3"/>
  <c r="H23" i="3"/>
  <c r="H29" i="3"/>
  <c r="H6"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5" i="7"/>
  <c r="H23" i="6"/>
  <c r="H28" i="2"/>
  <c r="H22" i="5"/>
  <c r="H32" i="5"/>
  <c r="H7" i="1"/>
  <c r="H16" i="4"/>
  <c r="H5" i="4"/>
  <c r="H7" i="5"/>
  <c r="H5" i="2"/>
  <c r="H20" i="2"/>
  <c r="H14" i="7"/>
  <c r="H10" i="2"/>
  <c r="H11" i="1"/>
  <c r="H4" i="7"/>
  <c r="H2" i="1"/>
  <c r="H9" i="1"/>
  <c r="H26" i="1"/>
  <c r="H16" i="2"/>
  <c r="H27" i="1"/>
  <c r="H20" i="5"/>
  <c r="H29" i="1"/>
  <c r="H16" i="7"/>
  <c r="H18" i="4"/>
  <c r="H28" i="1"/>
  <c r="H30" i="5"/>
  <c r="H30" i="4"/>
  <c r="H11" i="4"/>
  <c r="H28" i="5"/>
  <c r="H14" i="5"/>
  <c r="H30" i="1"/>
  <c r="H19" i="7"/>
  <c r="H17" i="5"/>
  <c r="H10" i="4"/>
  <c r="H23" i="1"/>
  <c r="H12" i="7"/>
  <c r="H8" i="5"/>
  <c r="H24" i="6"/>
  <c r="H20" i="7"/>
  <c r="H27" i="6"/>
  <c r="H19" i="4"/>
  <c r="H15" i="7"/>
  <c r="H4" i="1"/>
  <c r="H3" i="2"/>
  <c r="H30" i="6"/>
  <c r="H16" i="1"/>
  <c r="H22" i="6"/>
  <c r="H19" i="2"/>
  <c r="H28" i="4"/>
  <c r="H10" i="7"/>
  <c r="H26" i="7"/>
  <c r="H23" i="7"/>
  <c r="H8" i="7"/>
  <c r="H24" i="4"/>
  <c r="H3" i="5"/>
  <c r="H2" i="2"/>
  <c r="H20" i="6"/>
  <c r="H17" i="7"/>
  <c r="H31" i="5"/>
  <c r="H8" i="6"/>
  <c r="H7" i="7"/>
  <c r="H29" i="2"/>
  <c r="H13" i="4"/>
  <c r="H12" i="1"/>
  <c r="H10" i="5"/>
  <c r="H9" i="4"/>
  <c r="H26" i="3"/>
  <c r="H5" i="7"/>
  <c r="H14" i="1"/>
  <c r="H10" i="1"/>
  <c r="H23" i="4"/>
  <c r="H6" i="4"/>
  <c r="H4" i="4"/>
  <c r="H9" i="2"/>
  <c r="H15" i="1"/>
  <c r="H24" i="2"/>
  <c r="H3" i="4"/>
  <c r="H11" i="2"/>
  <c r="H17" i="6"/>
  <c r="H25" i="2"/>
  <c r="H3" i="1"/>
  <c r="H19" i="5"/>
  <c r="H19" i="6"/>
  <c r="H28" i="6"/>
  <c r="H7" i="6"/>
  <c r="H17" i="1"/>
  <c r="H12" i="5"/>
  <c r="H11" i="7"/>
  <c r="H6" i="2"/>
  <c r="H16" i="6"/>
  <c r="H13" i="5"/>
  <c r="H25" i="6"/>
  <c r="H21" i="7"/>
  <c r="H5" i="5"/>
  <c r="H18" i="2"/>
  <c r="H9" i="7"/>
  <c r="H31" i="6"/>
  <c r="H4" i="5"/>
  <c r="H22" i="1"/>
  <c r="H31" i="4"/>
  <c r="H13" i="7"/>
  <c r="H18" i="7"/>
  <c r="H17" i="4"/>
  <c r="H21" i="4"/>
  <c r="H25" i="4"/>
  <c r="H22" i="2"/>
  <c r="H5" i="1"/>
  <c r="H17" i="2"/>
  <c r="H5" i="3"/>
  <c r="H18" i="5"/>
  <c r="H31" i="1"/>
  <c r="H8" i="1"/>
  <c r="H9" i="6"/>
  <c r="H19" i="3"/>
  <c r="H14" i="4"/>
  <c r="H23" i="5"/>
  <c r="H15" i="4"/>
  <c r="H24" i="5"/>
  <c r="H12" i="4"/>
  <c r="H22" i="7"/>
  <c r="H32" i="1"/>
  <c r="H6" i="1"/>
  <c r="H4" i="2"/>
  <c r="H29" i="6"/>
  <c r="H18" i="1"/>
  <c r="H27" i="7"/>
  <c r="H27" i="5"/>
  <c r="H3" i="6"/>
  <c r="H13" i="1"/>
  <c r="H6" i="7"/>
  <c r="H22" i="4"/>
  <c r="H13" i="6"/>
  <c r="H6" i="6"/>
  <c r="H24" i="1"/>
  <c r="H24" i="7"/>
  <c r="H15" i="6"/>
  <c r="H10" i="6"/>
  <c r="H18" i="6"/>
  <c r="H2" i="4"/>
  <c r="H2" i="7"/>
  <c r="H19" i="1"/>
  <c r="H29" i="4"/>
  <c r="H27" i="4"/>
  <c r="H12" i="2"/>
  <c r="H20" i="4"/>
  <c r="H21" i="2"/>
  <c r="H11" i="5"/>
  <c r="H21" i="6"/>
  <c r="H20" i="1"/>
  <c r="H26" i="6"/>
  <c r="H15" i="2"/>
  <c r="H26" i="2"/>
  <c r="H6" i="5"/>
  <c r="H12" i="6"/>
  <c r="H3" i="7"/>
  <c r="H9" i="5"/>
  <c r="H16" i="5"/>
  <c r="H4" i="6"/>
  <c r="H21" i="5"/>
  <c r="H14" i="2"/>
  <c r="H26" i="4"/>
  <c r="H27" i="2"/>
  <c r="H23" i="2"/>
  <c r="H13" i="2"/>
  <c r="H12" i="3"/>
  <c r="H8" i="4"/>
  <c r="H29" i="5"/>
  <c r="H2" i="6"/>
  <c r="H8" i="2"/>
  <c r="H14" i="6"/>
  <c r="H18" i="10"/>
  <c r="H25" i="10"/>
  <c r="H30" i="11"/>
  <c r="H2" i="10"/>
  <c r="H19" i="9"/>
  <c r="H11" i="8"/>
  <c r="H12" i="8"/>
  <c r="H14" i="12"/>
  <c r="H30" i="10"/>
  <c r="H24" i="11"/>
  <c r="H29" i="7"/>
  <c r="H28" i="7"/>
  <c r="H19" i="8"/>
  <c r="H25" i="11"/>
  <c r="H11" i="9"/>
  <c r="H7" i="12"/>
  <c r="H9" i="9"/>
  <c r="H23" i="10"/>
  <c r="H19" i="11"/>
  <c r="H19" i="12"/>
  <c r="H5" i="8"/>
  <c r="H13" i="11"/>
  <c r="H10" i="8"/>
  <c r="H31" i="9"/>
  <c r="H28" i="12"/>
  <c r="H28" i="9"/>
  <c r="H13" i="9"/>
  <c r="H4" i="10"/>
  <c r="H16" i="11"/>
  <c r="H12" i="10"/>
  <c r="H18" i="9"/>
  <c r="H31" i="10"/>
  <c r="H6" i="9"/>
  <c r="H9" i="10"/>
  <c r="H18" i="8"/>
  <c r="H26" i="9"/>
  <c r="H22" i="8"/>
  <c r="H8" i="10"/>
  <c r="H22" i="9"/>
  <c r="H29" i="10"/>
  <c r="H21" i="12"/>
  <c r="H8" i="12"/>
  <c r="H20" i="10"/>
  <c r="H2" i="8"/>
  <c r="H17" i="8"/>
  <c r="H25" i="8"/>
  <c r="H12" i="11"/>
  <c r="H17" i="10"/>
  <c r="H30" i="9"/>
  <c r="H30" i="12"/>
  <c r="H4" i="8"/>
  <c r="H27" i="9"/>
  <c r="H10" i="11"/>
  <c r="H21" i="11"/>
  <c r="H23" i="12"/>
  <c r="H3" i="11"/>
  <c r="H16" i="10"/>
  <c r="H3" i="8"/>
  <c r="H17" i="12"/>
  <c r="H32" i="7"/>
  <c r="H11" i="10"/>
  <c r="H29" i="11"/>
  <c r="H12" i="12"/>
  <c r="H19" i="10"/>
  <c r="H16" i="9"/>
  <c r="H11" i="11"/>
  <c r="H9" i="8"/>
  <c r="H24" i="10"/>
  <c r="H21" i="10"/>
  <c r="H6" i="10"/>
  <c r="H5" i="10"/>
  <c r="H7" i="10"/>
  <c r="H14" i="9"/>
  <c r="H4" i="11"/>
  <c r="H24" i="9"/>
  <c r="H8" i="11"/>
  <c r="H24" i="8"/>
  <c r="H31" i="8"/>
  <c r="H30" i="7"/>
  <c r="H13" i="10"/>
  <c r="H28" i="10"/>
  <c r="H4" i="9"/>
  <c r="H24" i="12"/>
  <c r="H22" i="11"/>
  <c r="H27" i="11"/>
  <c r="H8" i="9"/>
  <c r="H3" i="9"/>
  <c r="H25" i="9"/>
  <c r="H14" i="8"/>
  <c r="H26" i="10"/>
  <c r="H5" i="12"/>
  <c r="H17" i="11"/>
  <c r="H22" i="12"/>
  <c r="H7" i="8"/>
  <c r="H5" i="11"/>
  <c r="H23" i="8"/>
  <c r="H20" i="9"/>
  <c r="H26" i="8"/>
  <c r="H25" i="12"/>
  <c r="H6" i="12"/>
  <c r="H20" i="8"/>
  <c r="H10" i="9"/>
  <c r="H14" i="10"/>
  <c r="H29" i="12"/>
  <c r="H23" i="11"/>
  <c r="H31" i="7"/>
  <c r="H12" i="9"/>
  <c r="H28" i="11"/>
  <c r="H9" i="11"/>
  <c r="H32" i="8"/>
  <c r="H28" i="8"/>
  <c r="H15" i="11"/>
  <c r="H20" i="12"/>
  <c r="H15" i="10"/>
  <c r="H26" i="11"/>
  <c r="H23" i="9"/>
  <c r="H4" i="12"/>
  <c r="H31" i="12"/>
  <c r="H8" i="8"/>
  <c r="H14" i="11"/>
  <c r="H13" i="8"/>
  <c r="H20" i="11"/>
  <c r="H29" i="8"/>
  <c r="H7" i="9"/>
  <c r="H2" i="12"/>
  <c r="H15" i="9"/>
  <c r="H30" i="8"/>
  <c r="H11" i="12"/>
  <c r="H3" i="10"/>
  <c r="H21" i="9"/>
  <c r="H6" i="8"/>
  <c r="H27" i="8"/>
  <c r="H2" i="9"/>
  <c r="H3" i="12"/>
  <c r="H18" i="12"/>
  <c r="H10" i="10"/>
  <c r="H15" i="8"/>
  <c r="H29" i="9"/>
  <c r="H7" i="11"/>
  <c r="H10" i="12"/>
  <c r="H16" i="12"/>
  <c r="H18" i="11"/>
  <c r="H31" i="11"/>
  <c r="H32" i="10"/>
  <c r="H32" i="12"/>
  <c r="H17" i="9"/>
  <c r="H6" i="11"/>
  <c r="H13" i="12"/>
  <c r="H5" i="9"/>
  <c r="H22" i="10"/>
  <c r="H21" i="8"/>
  <c r="H15" i="12"/>
  <c r="I32" i="8" l="1"/>
  <c r="I26" i="8"/>
  <c r="I27" i="8"/>
  <c r="I25" i="8"/>
  <c r="I29" i="8"/>
  <c r="I28" i="8"/>
  <c r="I21" i="8"/>
  <c r="I18" i="8"/>
  <c r="I20" i="8"/>
  <c r="I19" i="8"/>
  <c r="I22" i="8"/>
  <c r="I15" i="8"/>
  <c r="I11" i="8"/>
  <c r="I13" i="8"/>
  <c r="I12" i="8"/>
  <c r="I14" i="8"/>
  <c r="I6" i="8"/>
  <c r="I8" i="8"/>
  <c r="I5" i="8"/>
  <c r="I7" i="8"/>
  <c r="I4" i="8"/>
  <c r="I29" i="7"/>
  <c r="I32" i="7"/>
  <c r="I30" i="7"/>
  <c r="I28" i="7"/>
  <c r="I31" i="7"/>
  <c r="I24" i="7"/>
  <c r="I22" i="7"/>
  <c r="I21" i="7"/>
  <c r="I23" i="7"/>
  <c r="I25" i="7"/>
  <c r="I31" i="6"/>
  <c r="I30" i="6"/>
  <c r="I27" i="6"/>
  <c r="I26" i="6"/>
  <c r="I25" i="6"/>
  <c r="I24" i="6"/>
  <c r="I23" i="6"/>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<sst xmlns="http://schemas.openxmlformats.org/spreadsheetml/2006/main" count="475" uniqueCount="78">
  <si>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</si>
  <si>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</si>
  <si>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</si>
  <si>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</si>
  <si>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</si>
  <si>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</si>
  <si>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</si>
  <si>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</si>
  <si>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</si>
  <si>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</si>
  <si>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</si>
  <si>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</si>
  <si>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</si>
  <si>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</si>
  <si>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</si>
  <si>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</si>
  <si>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</si>
  <si>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</si>
  <si>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</si>
  <si>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</si>
  <si>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</si>
  <si>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</si>
  <si>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</si>
  <si>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</si>
  <si>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</si>
  <si>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</si>
  <si>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</si>
  <si>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</si>
  <si>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</si>
  <si>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</si>
  <si>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</si>
  <si>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</si>
  <si>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</si>
  <si>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</si>
  <si>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</si>
  <si>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</si>
  <si>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</si>
  <si>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</si>
  <si>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</si>
  <si>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</si>
  <si>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</si>
  <si>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</si>
  <si>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</si>
  <si>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</si>
  <si>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</si>
  <si>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</si>
  <si>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</si>
  <si>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</si>
  <si>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</si>
  <si>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</si>
  <si>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</si>
  <si>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</si>
  <si>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</si>
  <si>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</si>
  <si>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</si>
  <si>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</si>
  <si>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</si>
  <si>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</si>
  <si>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</si>
  <si>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</si>
  <si>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</si>
  <si>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</si>
  <si>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</si>
  <si>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</si>
  <si>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</si>
  <si>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</si>
  <si>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</si>
  <si>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</si>
  <si>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</si>
  <si>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</si>
  <si>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</si>
  <si>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</si>
  <si>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Daniel Varga</t>
  </si>
  <si>
    <t>Tiftern Neukirchen</t>
  </si>
  <si>
    <t>Vorschuß € 510,00</t>
  </si>
  <si>
    <t>Vorschuß € 1820,00</t>
  </si>
  <si>
    <t>Triftern</t>
  </si>
  <si>
    <t>Arbeitsbekleidung Helm € 250,00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</si>
</sst>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9"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Daniel Varga</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Daniel Varga</v>
      </c>
      <c r="N3" s="43"/>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Daniel Varga</v>
      </c>
      <c r="N3" s="43"/>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Daniel Varga</v>
      </c>
      <c r="N3" s="43"/>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Daniel Varga</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G38" sqref="G38"/>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Daniel Varga</v>
      </c>
      <c r="N3" s="43"/>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3" zoomScaleNormal="100" workbookViewId="0">
      <selection activeCell="D28" sqref="D28:F32"/>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Daniel Varga</v>
      </c>
      <c r="N3" s="43"/>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-7.1054273576010019E-15</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-7.1054273576010019E-15</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38.499999999999993</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v>27.9</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35.299999999999997</v>
      </c>
      <c r="L29" s="39">
        <v>27.9</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v>27.9</v>
      </c>
      <c r="M30" s="41" t="s">
        <v>74</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35.299999999999997</v>
      </c>
      <c r="L31" s="39">
        <v>27.9</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35.299999999999997</v>
      </c>
      <c r="L32" s="39">
        <v>27.9</v>
      </c>
      <c r="O32" s="35"/>
      <c r="Q32" s="7"/>
    </row>
    <row r="33" spans="10:12" x14ac:dyDescent="0.2">
      <c r="K33" s="39"/>
      <c r="L33" s="39"/>
    </row>
    <row r="34" spans="10:12" x14ac:dyDescent="0.2">
      <c r="J34" s="2" t="s">
        <v>68</v>
      </c>
      <c r="K34" s="39">
        <f>SUM(K2:K33)</f>
        <v>211.8</v>
      </c>
      <c r="L34" s="39">
        <f>SUM(L2:L33)</f>
        <v>167.4</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M34" sqref="M34"/>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Daniel Varga</v>
      </c>
      <c r="N3" s="43"/>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76</v>
      </c>
      <c r="K4" s="39">
        <v>35.299999999999997</v>
      </c>
      <c r="L4" s="39"/>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c r="M5" s="1" t="s">
        <v>8</v>
      </c>
      <c r="N5" s="27">
        <f ca="1">SUM(I2:I32)</f>
        <v>-3.0198066269804258E-14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c r="M7" s="1" t="s">
        <v>59</v>
      </c>
      <c r="N7" s="27">
        <f ca="1">Gesamt!B9+SUM(Gesamt!E2:E9)-SUM(Gesamt!J2:J9)</f>
        <v>-3.730349362740526E-14</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76</v>
      </c>
      <c r="K8" s="39">
        <v>35.299999999999997</v>
      </c>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76</v>
      </c>
      <c r="K9" s="39">
        <v>35.299999999999997</v>
      </c>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76</v>
      </c>
      <c r="K10" s="39">
        <v>35.299999999999997</v>
      </c>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76</v>
      </c>
      <c r="K11" s="39">
        <v>35.299999999999997</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35.299999999999997</v>
      </c>
      <c r="L13" s="39"/>
      <c r="M13" s="1" t="s">
        <v>26</v>
      </c>
      <c r="N13">
        <f>COUNTIF(C2:C32, "Urlaub")+COUNTIF(C2:C32,"Urlaub halber Tag")/2</f>
        <v>0</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35.299999999999997</v>
      </c>
      <c r="L14" s="39"/>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76</v>
      </c>
      <c r="K15" s="39">
        <v>35.299999999999997</v>
      </c>
      <c r="L15" s="39"/>
      <c r="M15" s="1" t="s">
        <v>58</v>
      </c>
      <c r="N15">
        <f>Gesamt!B5+Gesamt!B7-SUM(Gesamt!G2:G9)</f>
        <v>10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t="s">
        <v>76</v>
      </c>
      <c r="K16" s="39">
        <v>35.299999999999997</v>
      </c>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t="s">
        <v>76</v>
      </c>
      <c r="K17" s="39">
        <v>35.299999999999997</v>
      </c>
      <c r="L17" s="39"/>
      <c r="M17" s="1" t="s">
        <v>50</v>
      </c>
      <c r="N17" s="27">
        <f>SUM(G2:G32)</f>
        <v>161.99999999999997</v>
      </c>
      <c r="O17" s="35"/>
      <c r="Q17" s="7"/>
    </row>
    <row r="18" spans="1:17" x14ac:dyDescent="0.2">
      <c r="A18" s="29">
        <v>46251</v>
      </c>
      <c r="B18" t="str">
        <f t="shared" si="0"/>
        <v>Mo</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76</v>
      </c>
      <c r="K18" s="39">
        <v>35.299999999999997</v>
      </c>
      <c r="L18" s="39"/>
      <c r="O18" s="35"/>
      <c r="Q18" s="7"/>
    </row>
    <row r="19" spans="1:17" x14ac:dyDescent="0.2">
      <c r="A19" s="29">
        <v>46252</v>
      </c>
      <c r="B19" t="str">
        <f t="shared" si="0"/>
        <v>Di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35.299999999999997</v>
      </c>
      <c r="L19" s="39"/>
      <c r="M19" s="13" t="s">
        <v>6</v>
      </c>
      <c r="O19" s="35"/>
      <c r="Q19" s="7"/>
    </row>
    <row r="20" spans="1:17" x14ac:dyDescent="0.2">
      <c r="A20" s="29">
        <v>46253</v>
      </c>
      <c r="B20" t="str">
        <f t="shared" si="0"/>
        <v>Mi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35.299999999999997</v>
      </c>
      <c r="L20" s="39"/>
      <c r="M20" s="6" t="s">
        <v>43</v>
      </c>
      <c r="N20" s="7">
        <f>Gesamt!C30</f>
        <v>8</v>
      </c>
      <c r="O20" s="35"/>
      <c r="Q20" s="7"/>
    </row>
    <row r="21" spans="1:17" x14ac:dyDescent="0.2">
      <c r="A21" s="29">
        <v>46254</v>
      </c>
      <c r="B21" t="str">
        <f t="shared" si="0"/>
        <v>Do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35.299999999999997</v>
      </c>
      <c r="L21" s="39"/>
      <c r="M21" s="6" t="s">
        <v>44</v>
      </c>
      <c r="N21" s="7">
        <f>Gesamt!C31</f>
        <v>8</v>
      </c>
      <c r="O21" s="35"/>
      <c r="Q21" s="7"/>
    </row>
    <row r="22" spans="1:17" x14ac:dyDescent="0.2">
      <c r="A22" s="29">
        <v>46255</v>
      </c>
      <c r="B22" t="str">
        <f t="shared" si="0"/>
        <v>Fr</v>
      </c>
      <c r="D22" s="24">
        <v>0.29166666666666669</v>
      </c>
      <c r="E22" s="24">
        <v>0.5625</v>
      </c>
      <c r="G22" s="27">
        <f t="shared" si="1"/>
        <v>6.5</v>
      </c>
      <c r="H22" s="27">
        <f ca="1">IF(Q22&lt;&gt;"",Q22,IF(OR(C22="Feiertag",A22&lt;Gesamt!$B$11,A22&gt;Gesamt!$B$13,),0,INDIRECT("N"&amp;WEEKDAY(A22,2)+19)))</f>
        <v>6.5</v>
      </c>
      <c r="I22" s="27">
        <f t="shared" ca="1" si="2"/>
        <v>0</v>
      </c>
      <c r="J22" s="7" t="s">
        <v>76</v>
      </c>
      <c r="K22" s="39">
        <v>35.299999999999997</v>
      </c>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76</v>
      </c>
      <c r="K23" s="39">
        <v>35.299999999999997</v>
      </c>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76</v>
      </c>
      <c r="K24" s="39">
        <v>35.299999999999997</v>
      </c>
      <c r="L24" s="39"/>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76</v>
      </c>
      <c r="K29" s="39">
        <v>35.299999999999997</v>
      </c>
      <c r="L29" s="39"/>
      <c r="M29" s="41" t="s">
        <v>75</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76</v>
      </c>
      <c r="K30" s="39">
        <v>35.299999999999997</v>
      </c>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76</v>
      </c>
      <c r="K31" s="39">
        <v>35.299999999999997</v>
      </c>
      <c r="L31" s="39"/>
      <c r="M31" s="42" t="s">
        <v>77</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35.299999999999997</v>
      </c>
      <c r="L32" s="39"/>
      <c r="O32" s="35"/>
      <c r="Q32" s="7"/>
    </row>
    <row r="33" spans="10:12" x14ac:dyDescent="0.2">
      <c r="K33" s="39"/>
      <c r="L33" s="39"/>
    </row>
    <row r="34" spans="10:12" x14ac:dyDescent="0.2">
      <c r="J34" s="2" t="s">
        <v>68</v>
      </c>
      <c r="K34" s="39">
        <f>SUM(K2:K33)</f>
        <v>1023.6999999999995</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Daniel Varga</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-3.730349362740526E-14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Daniel Varga</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-3.730349362740526E-14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Daniel Varga</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-3.730349362740526E-14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Daniel Varga</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-3.730349362740526E-14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H35" sqref="H3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4" t="s">
        <v>72</v>
      </c>
      <c r="B3" s="44"/>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10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 ca="1">Juli!N5</f>
        <v>-7.1054273576010019E-15</v>
      </c>
      <c r="F8" s="8">
        <f>Juli!N9</f>
        <v>0</v>
      </c>
      <c r="G8" s="2">
        <f>Juli!N13</f>
        <v>0</v>
      </c>
      <c r="H8" s="7">
        <f>Juli!N17</f>
        <v>38.499999999999993</v>
      </c>
      <c r="I8" s="7"/>
      <c r="J8" s="7">
        <v>0</v>
      </c>
    </row>
    <row r="9" spans="1:26" x14ac:dyDescent="0.2">
      <c r="A9" s="1" t="s">
        <v>29</v>
      </c>
      <c r="B9" s="2">
        <v>0</v>
      </c>
      <c r="D9" s="6" t="s">
        <v>16</v>
      </c>
      <c r="E9" s="7">
        <f ca="1">August!N5</f>
        <v>-3.0198066269804258E-14</v>
      </c>
      <c r="F9" s="8">
        <f>August!N9</f>
        <v>0</v>
      </c>
      <c r="G9" s="2">
        <f>August!N13</f>
        <v>0</v>
      </c>
      <c r="H9" s="7">
        <f>August!N17</f>
        <v>161.99999999999997</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46230</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-3.730349362740526E-14</v>
      </c>
      <c r="F15" s="8">
        <f>SUM(F2:F13)</f>
        <v>0</v>
      </c>
      <c r="G15" s="2">
        <f>SUM(G2:G13)</f>
        <v>0</v>
      </c>
      <c r="H15" s="7">
        <f>SUM(H2:H13)</f>
        <v>200.49999999999997</v>
      </c>
      <c r="I15" s="7"/>
      <c r="J15" s="7">
        <f>SUM(J2:J13)</f>
        <v>0</v>
      </c>
    </row>
    <row r="16" spans="1:26" x14ac:dyDescent="0.2">
      <c r="A16" s="6" t="s">
        <v>9</v>
      </c>
      <c r="B16" s="7">
        <f>Januar!N27</f>
        <v>38.5</v>
      </c>
    </row>
    <row r="17" spans="1:7" x14ac:dyDescent="0.2">
      <c r="A17" s="6" t="s">
        <v>10</v>
      </c>
      <c r="B17" s="7">
        <f>Februar!N27</f>
        <v>38.5</v>
      </c>
      <c r="D17" s="4" t="s">
        <v>39</v>
      </c>
      <c r="E17" s="7">
        <f ca="1">SUM(E2:E13)+B9-J15</f>
        <v>-3.730349362740526E-14</v>
      </c>
    </row>
    <row r="18" spans="1:7" x14ac:dyDescent="0.2">
      <c r="A18" s="6" t="s">
        <v>11</v>
      </c>
      <c r="B18" s="7">
        <f>März!N27</f>
        <v>38.5</v>
      </c>
      <c r="D18" s="9" t="s">
        <v>40</v>
      </c>
      <c r="G18" s="2">
        <f>B5+B7-G15</f>
        <v>10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2026-09-15T06:44:12Z</dcterms:modified>
</cp:coreProperties>
</file>