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ED2B39DE-7A39-4216-B65B-53033FE64271}" xr6:coauthVersionLast="47" xr6:coauthVersionMax="47" xr10:uidLastSave="{00000000-0000-0000-0000-000000000000}"/>
  <bookViews>
    <workbookView xWindow="10560" yWindow="25812" windowWidth="23256" windowHeight="12456"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13" i="3"/>
  <c r="H31" i="3"/>
  <c r="H18" i="3"/>
  <c r="H16" i="3"/>
  <c r="H30" i="3"/>
  <c r="H24" i="3"/>
  <c r="H14" i="3"/>
  <c r="H32" i="3"/>
  <c r="H15" i="3"/>
  <c r="H25" i="3"/>
  <c r="H21" i="3"/>
  <c r="H27" i="3"/>
  <c r="H29" i="3"/>
  <c r="H17" i="3"/>
  <c r="H22" i="3"/>
  <c r="H23" i="3"/>
  <c r="H20" i="3"/>
  <c r="H28"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6" i="8"/>
  <c r="H32" i="7"/>
  <c r="H3" i="2"/>
  <c r="H8" i="9"/>
  <c r="H21" i="1"/>
  <c r="H29" i="4"/>
  <c r="H21" i="11"/>
  <c r="H5" i="4"/>
  <c r="H7" i="10"/>
  <c r="H22" i="2"/>
  <c r="H11" i="2"/>
  <c r="H14" i="9"/>
  <c r="H9" i="5"/>
  <c r="H2" i="9"/>
  <c r="H11" i="7"/>
  <c r="H7" i="5"/>
  <c r="H6" i="9"/>
  <c r="H18" i="1"/>
  <c r="H3" i="8"/>
  <c r="H5" i="7"/>
  <c r="H19" i="2"/>
  <c r="H17" i="5"/>
  <c r="H15" i="4"/>
  <c r="H19" i="6"/>
  <c r="H31" i="5"/>
  <c r="H7" i="12"/>
  <c r="H11" i="11"/>
  <c r="H23" i="9"/>
  <c r="H9" i="1"/>
  <c r="H30" i="12"/>
  <c r="H6" i="2"/>
  <c r="H3" i="4"/>
  <c r="H15" i="8"/>
  <c r="H7" i="8"/>
  <c r="H25" i="6"/>
  <c r="H26" i="2"/>
  <c r="H3" i="9"/>
  <c r="H15" i="11"/>
  <c r="H31" i="1"/>
  <c r="H16" i="4"/>
  <c r="H3" i="10"/>
  <c r="H6" i="11"/>
  <c r="H25" i="2"/>
  <c r="H5" i="1"/>
  <c r="H6" i="4"/>
  <c r="H12" i="2"/>
  <c r="H16" i="6"/>
  <c r="H31" i="10"/>
  <c r="H16" i="2"/>
  <c r="H22" i="11"/>
  <c r="H9" i="7"/>
  <c r="H24" i="7"/>
  <c r="H20" i="4"/>
  <c r="H14" i="5"/>
  <c r="H11" i="10"/>
  <c r="H22" i="8"/>
  <c r="H19" i="12"/>
  <c r="H26" i="6"/>
  <c r="H25" i="10"/>
  <c r="H28" i="4"/>
  <c r="H13" i="7"/>
  <c r="H24" i="5"/>
  <c r="H29" i="9"/>
  <c r="H24" i="2"/>
  <c r="H2" i="10"/>
  <c r="H23" i="2"/>
  <c r="H10" i="2"/>
  <c r="H18" i="4"/>
  <c r="H28" i="7"/>
  <c r="H30" i="5"/>
  <c r="H13" i="1"/>
  <c r="H21" i="6"/>
  <c r="H15" i="7"/>
  <c r="H20" i="12"/>
  <c r="H12" i="1"/>
  <c r="H4" i="10"/>
  <c r="H12" i="12"/>
  <c r="H11" i="1"/>
  <c r="H17" i="7"/>
  <c r="H5" i="11"/>
  <c r="H21" i="7"/>
  <c r="H4" i="5"/>
  <c r="H12" i="11"/>
  <c r="H19" i="10"/>
  <c r="H31" i="6"/>
  <c r="H27" i="8"/>
  <c r="H26" i="10"/>
  <c r="H10" i="8"/>
  <c r="H15" i="12"/>
  <c r="H24" i="9"/>
  <c r="H15" i="10"/>
  <c r="H12" i="9"/>
  <c r="H24" i="10"/>
  <c r="H22" i="5"/>
  <c r="H11" i="12"/>
  <c r="H32" i="1"/>
  <c r="H23" i="12"/>
  <c r="H30" i="1"/>
  <c r="H2" i="8"/>
  <c r="H10" i="12"/>
  <c r="H15" i="1"/>
  <c r="H22" i="10"/>
  <c r="H12" i="8"/>
  <c r="H15" i="9"/>
  <c r="H19" i="8"/>
  <c r="H6" i="10"/>
  <c r="H24" i="12"/>
  <c r="H8" i="6"/>
  <c r="H14" i="11"/>
  <c r="H16" i="9"/>
  <c r="H8" i="5"/>
  <c r="H7" i="11"/>
  <c r="H27" i="7"/>
  <c r="H21" i="12"/>
  <c r="H13" i="8"/>
  <c r="H4" i="8"/>
  <c r="H23" i="11"/>
  <c r="H2" i="1"/>
  <c r="H6" i="1"/>
  <c r="H16" i="12"/>
  <c r="H22" i="6"/>
  <c r="H3" i="1"/>
  <c r="H19" i="1"/>
  <c r="H31" i="11"/>
  <c r="H17" i="2"/>
  <c r="H12" i="4"/>
  <c r="H2" i="2"/>
  <c r="H8" i="4"/>
  <c r="H7" i="9"/>
  <c r="H28" i="10"/>
  <c r="H32" i="10"/>
  <c r="H18" i="2"/>
  <c r="H23" i="8"/>
  <c r="H4" i="6"/>
  <c r="H3" i="11"/>
  <c r="H22" i="9"/>
  <c r="H20" i="7"/>
  <c r="H6" i="5"/>
  <c r="H25" i="12"/>
  <c r="H9" i="4"/>
  <c r="H14" i="4"/>
  <c r="H32" i="5"/>
  <c r="H26" i="11"/>
  <c r="H17" i="9"/>
  <c r="H27" i="6"/>
  <c r="H20" i="6"/>
  <c r="H12" i="6"/>
  <c r="H4" i="2"/>
  <c r="H20" i="2"/>
  <c r="H7" i="7"/>
  <c r="H12" i="7"/>
  <c r="H28" i="11"/>
  <c r="H31" i="7"/>
  <c r="H20" i="11"/>
  <c r="H27" i="5"/>
  <c r="H13" i="9"/>
  <c r="H24" i="4"/>
  <c r="H19" i="3"/>
  <c r="H16" i="11"/>
  <c r="H17" i="6"/>
  <c r="H14" i="12"/>
  <c r="H24" i="11"/>
  <c r="H13" i="4"/>
  <c r="H28" i="1"/>
  <c r="H18" i="6"/>
  <c r="H24" i="8"/>
  <c r="H16" i="10"/>
  <c r="H30" i="7"/>
  <c r="H21" i="8"/>
  <c r="H9" i="11"/>
  <c r="H25" i="5"/>
  <c r="H29" i="11"/>
  <c r="H11" i="4"/>
  <c r="H23" i="10"/>
  <c r="H26" i="3"/>
  <c r="H17" i="1"/>
  <c r="H29" i="1"/>
  <c r="H2" i="11"/>
  <c r="H14" i="2"/>
  <c r="H14" i="8"/>
  <c r="H9" i="2"/>
  <c r="H2" i="12"/>
  <c r="H29" i="12"/>
  <c r="H5" i="8"/>
  <c r="H8" i="10"/>
  <c r="H6" i="7"/>
  <c r="H8" i="7"/>
  <c r="H18" i="5"/>
  <c r="H30" i="10"/>
  <c r="H17" i="11"/>
  <c r="H13" i="6"/>
  <c r="H6" i="6"/>
  <c r="H14" i="10"/>
  <c r="H24" i="1"/>
  <c r="H17" i="12"/>
  <c r="H31" i="4"/>
  <c r="H17" i="10"/>
  <c r="H19" i="4"/>
  <c r="H4" i="9"/>
  <c r="H29" i="6"/>
  <c r="H28" i="12"/>
  <c r="H26" i="9"/>
  <c r="H29" i="8"/>
  <c r="H10" i="5"/>
  <c r="H18" i="9"/>
  <c r="H27" i="4"/>
  <c r="H3" i="7"/>
  <c r="H5" i="9"/>
  <c r="H28" i="2"/>
  <c r="H20" i="5"/>
  <c r="H28" i="8"/>
  <c r="H6" i="8"/>
  <c r="H27" i="9"/>
  <c r="H23" i="1"/>
  <c r="H28" i="5"/>
  <c r="H8" i="11"/>
  <c r="H15" i="2"/>
  <c r="H28" i="6"/>
  <c r="H31" i="9"/>
  <c r="H4" i="11"/>
  <c r="H31" i="8"/>
  <c r="H3" i="5"/>
  <c r="H14" i="6"/>
  <c r="H21" i="5"/>
  <c r="H13" i="2"/>
  <c r="H10" i="11"/>
  <c r="H23" i="6"/>
  <c r="H7" i="6"/>
  <c r="H29" i="7"/>
  <c r="H12" i="10"/>
  <c r="H27" i="11"/>
  <c r="H13" i="12"/>
  <c r="H7" i="2"/>
  <c r="H8" i="2"/>
  <c r="H18" i="12"/>
  <c r="H5" i="12"/>
  <c r="H23" i="4"/>
  <c r="H30" i="11"/>
  <c r="H26" i="1"/>
  <c r="H25" i="8"/>
  <c r="H5" i="10"/>
  <c r="H32" i="8"/>
  <c r="H20" i="8"/>
  <c r="H17" i="4"/>
  <c r="H13" i="5"/>
  <c r="H18" i="11"/>
  <c r="H20" i="1"/>
  <c r="H2" i="6"/>
  <c r="H19" i="7"/>
  <c r="H7" i="1"/>
  <c r="H10" i="7"/>
  <c r="H2" i="4"/>
  <c r="H30" i="4"/>
  <c r="H21" i="2"/>
  <c r="H25" i="4"/>
  <c r="H20" i="9"/>
  <c r="H6" i="12"/>
  <c r="H13" i="10"/>
  <c r="H9" i="9"/>
  <c r="H3" i="12"/>
  <c r="H30" i="8"/>
  <c r="H10" i="1"/>
  <c r="H12" i="5"/>
  <c r="H11" i="9"/>
  <c r="H4" i="4"/>
  <c r="H20" i="10"/>
  <c r="H25" i="9"/>
  <c r="H8" i="1"/>
  <c r="H22" i="12"/>
  <c r="H21" i="4"/>
  <c r="H5" i="2"/>
  <c r="H15" i="6"/>
  <c r="H29" i="2"/>
  <c r="H3" i="6"/>
  <c r="H17" i="8"/>
  <c r="H9" i="8"/>
  <c r="H10" i="10"/>
  <c r="H22" i="7"/>
  <c r="H26" i="7"/>
  <c r="H27" i="12"/>
  <c r="H13" i="11"/>
  <c r="H4" i="7"/>
  <c r="H26" i="4"/>
  <c r="H23" i="5"/>
  <c r="H9" i="10"/>
  <c r="H27" i="1"/>
  <c r="H23" i="7"/>
  <c r="H5" i="5"/>
  <c r="H10" i="9"/>
  <c r="H11" i="8"/>
  <c r="H16" i="7"/>
  <c r="H21" i="10"/>
  <c r="H16" i="1"/>
  <c r="H14" i="1"/>
  <c r="H18" i="10"/>
  <c r="H29" i="5"/>
  <c r="H27" i="2"/>
  <c r="H29" i="10"/>
  <c r="H19" i="9"/>
  <c r="H25" i="7"/>
  <c r="H14" i="7"/>
  <c r="H25" i="11"/>
  <c r="H19" i="11"/>
  <c r="H9" i="6"/>
  <c r="H16" i="5"/>
  <c r="H28" i="9"/>
  <c r="H8" i="8"/>
  <c r="H24" i="6"/>
  <c r="H4" i="12"/>
  <c r="H2" i="7"/>
  <c r="H4" i="1"/>
  <c r="H10" i="6"/>
  <c r="H30" i="6"/>
  <c r="H11" i="5"/>
  <c r="H8" i="12"/>
  <c r="H25" i="1"/>
  <c r="H10" i="4"/>
  <c r="H30" i="9"/>
  <c r="H32" i="12"/>
  <c r="H18" i="7"/>
  <c r="H18" i="8"/>
  <c r="H21" i="9"/>
  <c r="H11" i="6"/>
  <c r="H22" i="4"/>
  <c r="H19" i="5"/>
  <c r="H31" i="12"/>
  <c r="H26" i="8"/>
  <c r="H22" i="1"/>
  <c r="G29" i="8" l="1"/>
  <c r="I29" i="8" s="1"/>
  <c r="G28" i="8"/>
  <c r="G27" i="8"/>
  <c r="I27" i="8" s="1"/>
  <c r="G26" i="8"/>
  <c r="I26" i="8" s="1"/>
  <c r="G25" i="8"/>
  <c r="I25" i="8" s="1"/>
  <c r="G22" i="8"/>
  <c r="I22" i="8" s="1"/>
  <c r="G21" i="8"/>
  <c r="I21" i="8" s="1"/>
  <c r="G20" i="8"/>
  <c r="I20" i="8" s="1"/>
  <c r="G19" i="8"/>
  <c r="I19" i="8" s="1"/>
  <c r="G18" i="8"/>
  <c r="I18" i="8" s="1"/>
  <c r="G15" i="8"/>
  <c r="I15" i="8" s="1"/>
  <c r="G14" i="8"/>
  <c r="I14" i="8" s="1"/>
  <c r="G13" i="8"/>
  <c r="I13" i="8" s="1"/>
  <c r="G12" i="8"/>
  <c r="I12" i="8" s="1"/>
  <c r="G11" i="8"/>
  <c r="I32" i="8"/>
  <c r="I28" i="8"/>
  <c r="I6" i="8"/>
  <c r="I4" i="8"/>
  <c r="I5" i="8"/>
  <c r="I8" i="8"/>
  <c r="I7" i="8"/>
  <c r="I2" i="7"/>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9"/>
  <c r="E10" i="13" s="1"/>
  <c r="N5" i="10"/>
  <c r="E11" i="13" s="1"/>
  <c r="N5" i="11"/>
  <c r="E12" i="13" s="1"/>
  <c r="N17" i="8" l="1"/>
  <c r="H9" i="13" s="1"/>
  <c r="I11" i="8"/>
  <c r="N5" i="8" s="1"/>
  <c r="E9" i="13" s="1"/>
  <c r="N5" i="7"/>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<sst xmlns="http://schemas.openxmlformats.org/spreadsheetml/2006/main" count="673" uniqueCount="98">
  <si>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</si>
  <si>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</si>
  <si>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</si>
  <si>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</si>
  <si>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</si>
  <si>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</si>
  <si>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</si>
  <si>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</si>
  <si>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</si>
  <si>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</si>
  <si>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</si>
  <si>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</si>
  <si>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</si>
  <si>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</si>
  <si>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</si>
  <si>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</si>
  <si>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</si>
  <si>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</si>
  <si>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</si>
  <si>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</si>
  <si>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</si>
  <si>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</si>
  <si>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</si>
  <si>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</si>
  <si>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</si>
  <si>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</si>
  <si>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</si>
  <si>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</si>
  <si>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</si>
  <si>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</si>
  <si>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</si>
  <si>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</si>
  <si>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</si>
  <si>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</si>
  <si>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</si>
  <si>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</si>
  <si>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</si>
  <si>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</si>
  <si>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</si>
  <si>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</si>
  <si>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</si>
  <si>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</si>
  <si>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</si>
  <si>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</si>
  <si>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</si>
  <si>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</si>
  <si>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</si>
  <si>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</si>
  <si>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</si>
  <si>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</si>
  <si>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</si>
  <si>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</si>
  <si>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</si>
  <si>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</si>
  <si>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</si>
  <si>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</si>
  <si>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</si>
  <si>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</si>
  <si>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</si>
  <si>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</si>
  <si>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</si>
  <si>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</si>
  <si>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</si>
  <si>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</si>
  <si>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</si>
  <si>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</si>
  <si>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</si>
  <si>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</si>
  <si>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</si>
  <si>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</si>
  <si>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</si>
  <si>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</si>
  <si>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</si>
  <si>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</si>
  <si>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</si>
  <si>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</si>
  <si>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</si>
  <si>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</si>
  <si>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</si>
  <si>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</si>
  <si>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</si>
  <si>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</si>
  <si>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</si>
  <si>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</si>
  <si>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</si>
  <si>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</si>
  <si>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</si>
  <si>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</si>
  <si>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Aidlingen</t>
  </si>
  <si>
    <t>Vorschuß € 3530,00</t>
  </si>
  <si>
    <t>Kran Prüfungkosten € 38,50</t>
  </si>
  <si>
    <t>Feldkirchen 94351</t>
  </si>
  <si>
    <t>Vorschuß € 1010,00</t>
  </si>
  <si>
    <t>Stand Vorschüsse per 31.07.:</t>
  </si>
  <si>
    <t>Feldkirchen</t>
  </si>
  <si>
    <t>Vorschuß € 1520</t>
  </si>
  <si>
    <t>Ohne Urlaub:</t>
  </si>
  <si>
    <t>Barauslagen € 307,10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</si>
</sst>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7" t="str">
        <f>Gesamt!A3</f>
        <v>Mirko GASPARIN</v>
      </c>
      <c r="N3" s="47"/>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c r="B30"/>
      <c r="G30" s="27"/>
      <c r="H30" s="27"/>
      <c r="I30" s="27"/>
      <c r="J30" s="7"/>
      <c r="K30" s="39"/>
      <c r="L30" s="39"/>
      <c r="M30" s="42" t="s">
        <v>76</v>
      </c>
      <c r="O30" s="35"/>
      <c r="Q30" s="7"/>
    </row>
    <row r="31" spans="1:17" x14ac:dyDescent="0.35">
      <c r="A31" s="23"/>
      <c r="H31" s="7"/>
      <c r="I31" s="7"/>
      <c r="J31" s="2" t="s">
        <v>68</v>
      </c>
      <c r="K31" s="39">
        <f>SUM(K2:K30)</f>
        <v>954.18000000000063</v>
      </c>
      <c r="L31" s="39">
        <f>SUM(L2:L30)</f>
        <v>753.29999999999961</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7" t="str">
        <f>Gesamt!A3</f>
        <v>Mirko GASPARIN</v>
      </c>
      <c r="N3" s="47"/>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35">
      <c r="K33" s="39"/>
      <c r="L33" s="39"/>
    </row>
    <row r="34" spans="10:12" x14ac:dyDescent="0.35">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7" t="str">
        <f>Gesamt!A3</f>
        <v>Mirko GASPARIN</v>
      </c>
      <c r="N3" s="47"/>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N29" sqref="N2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4" width="11.453125" style="2"/>
    <col min="15" max="15" width="12" style="2" bestFit="1" customWidth="1"/>
    <col min="16"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7" t="str">
        <f>Gesamt!A3</f>
        <v>Mirko GASPARIN</v>
      </c>
      <c r="N3" s="47"/>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4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35">
      <c r="K33" s="39"/>
      <c r="L33" s="39"/>
    </row>
    <row r="34" spans="10:12" x14ac:dyDescent="0.35">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3" priority="16">
      <formula>WEEKDAY($A19,2)&gt;=6</formula>
    </cfRule>
  </conditionalFormatting>
  <conditionalFormatting sqref="A2:J18">
    <cfRule type="expression" dxfId="32" priority="8">
      <formula>WEEKDAY($A2,2)&gt;=6</formula>
    </cfRule>
  </conditionalFormatting>
  <conditionalFormatting sqref="A2:J32">
    <cfRule type="expression" dxfId="31" priority="1">
      <formula>$C2="Feiertag"</formula>
    </cfRule>
  </conditionalFormatting>
  <conditionalFormatting sqref="A25:J32">
    <cfRule type="expression" dxfId="30" priority="14">
      <formula>WEEKDAY($A25,2)&gt;=6</formula>
    </cfRule>
  </conditionalFormatting>
  <conditionalFormatting sqref="G19:J21 G22:I23 A24:I24">
    <cfRule type="expression" dxfId="29" priority="20">
      <formula>WEEKDAY($A19,2)&gt;=6</formula>
    </cfRule>
  </conditionalFormatting>
  <conditionalFormatting sqref="J22:J24">
    <cfRule type="expression" dxfId="28"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88</v>
      </c>
      <c r="K2" s="39">
        <v>30</v>
      </c>
      <c r="L2" s="39">
        <v>27.9</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88</v>
      </c>
      <c r="K3" s="39">
        <v>30</v>
      </c>
      <c r="L3" s="39">
        <v>27.9</v>
      </c>
      <c r="M3" s="47" t="str">
        <f>Gesamt!A3</f>
        <v>Mirko GASPARIN</v>
      </c>
      <c r="N3" s="47"/>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88</v>
      </c>
      <c r="K4" s="39">
        <v>30</v>
      </c>
      <c r="L4" s="39">
        <v>27.9</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88</v>
      </c>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88</v>
      </c>
      <c r="K6" s="39">
        <v>30</v>
      </c>
      <c r="L6" s="39">
        <v>27.9</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88</v>
      </c>
      <c r="K7" s="39">
        <v>30</v>
      </c>
      <c r="L7" s="39">
        <v>27.9</v>
      </c>
      <c r="M7" s="1" t="s">
        <v>59</v>
      </c>
      <c r="N7" s="27">
        <f ca="1">Gesamt!B9+SUM(Gesamt!E2:E7)-SUM(Gesamt!J2:J7)</f>
        <v>-1.6520118606422329E-13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88</v>
      </c>
      <c r="K8" s="39">
        <v>30</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88</v>
      </c>
      <c r="K9" s="39">
        <v>30</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88</v>
      </c>
      <c r="K11" s="39">
        <v>30</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88</v>
      </c>
      <c r="K12" s="39">
        <v>30</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88</v>
      </c>
      <c r="K13" s="39">
        <v>30</v>
      </c>
      <c r="L13" s="39">
        <v>27.9</v>
      </c>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88</v>
      </c>
      <c r="K14" s="39">
        <v>30</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88</v>
      </c>
      <c r="K15" s="39">
        <v>30</v>
      </c>
      <c r="L15" s="39">
        <v>27.9</v>
      </c>
      <c r="M15" s="1" t="s">
        <v>58</v>
      </c>
      <c r="N15">
        <f>Gesamt!B5+Gesamt!B7-SUM(Gesamt!G2:G7)</f>
        <v>24</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88</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88</v>
      </c>
      <c r="K17" s="39">
        <v>30</v>
      </c>
      <c r="L17" s="39">
        <v>27.9</v>
      </c>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88</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88</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88</v>
      </c>
      <c r="K21" s="39">
        <v>30</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88</v>
      </c>
      <c r="K22" s="39">
        <v>30</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88</v>
      </c>
      <c r="K23" s="39">
        <v>30</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88</v>
      </c>
      <c r="K24" s="39">
        <v>30</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88</v>
      </c>
      <c r="K25" s="39">
        <v>30</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88</v>
      </c>
      <c r="K26" s="39">
        <v>30</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88</v>
      </c>
      <c r="K27" s="39">
        <v>30</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88</v>
      </c>
      <c r="K28" s="39">
        <v>30</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88</v>
      </c>
      <c r="K29" s="39">
        <v>30</v>
      </c>
      <c r="L29" s="39">
        <v>27.9</v>
      </c>
      <c r="M29" s="46" t="s">
        <v>89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88</v>
      </c>
      <c r="K30" s="39">
        <v>30</v>
      </c>
      <c r="L30" s="39">
        <v>27.9</v>
      </c>
      <c r="M30" s="46" t="s">
        <v>90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88</v>
      </c>
      <c r="K31" s="39">
        <v>30</v>
      </c>
      <c r="L31" s="39">
        <v>27.9</v>
      </c>
      <c r="O31" s="35"/>
      <c r="Q31" s="7"/>
    </row>
    <row r="32" spans="1:17" x14ac:dyDescent="0.35">
      <c r="A32" s="23"/>
      <c r="H32" s="7"/>
      <c r="I32" s="7"/>
      <c r="J32" s="7"/>
      <c r="K32" s="39"/>
      <c r="L32" s="39"/>
      <c r="Q32" s="7"/>
    </row>
    <row r="33" spans="10:12" x14ac:dyDescent="0.35">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4" zoomScaleNormal="100" workbookViewId="0">
      <selection activeCell="D21" sqref="D21:F25"/>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4" width="12" style="2" bestFit="1" customWidth="1"/>
    <col min="15"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35.299999999999997</v>
      </c>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91</v>
      </c>
      <c r="K3" s="39">
        <v>35.299999999999997</v>
      </c>
      <c r="L3" s="39"/>
      <c r="M3" s="47" t="str">
        <f>Gesamt!A3</f>
        <v>Mirko GASPARIN</v>
      </c>
      <c r="N3" s="47"/>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35.299999999999997</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91</v>
      </c>
      <c r="K5" s="39">
        <v>35.299999999999997</v>
      </c>
      <c r="L5" s="39">
        <v>27.9</v>
      </c>
      <c r="M5" s="1" t="s">
        <v>8</v>
      </c>
      <c r="N5" s="27">
        <f ca="1">SUM(I2:I32)</f>
        <v>-3.1974423109204508E-14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91</v>
      </c>
      <c r="K6" s="39">
        <v>35.299999999999997</v>
      </c>
      <c r="L6" s="39">
        <v>27.9</v>
      </c>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35.299999999999997</v>
      </c>
      <c r="L7" s="39">
        <v>27.9</v>
      </c>
      <c r="M7" s="1" t="s">
        <v>59</v>
      </c>
      <c r="N7" s="27">
        <f ca="1">Gesamt!B9+SUM(Gesamt!E2:E8)-SUM(Gesamt!J2:J8)</f>
        <v>-1.971756091734278E-13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91</v>
      </c>
      <c r="K8" s="39">
        <v>35.299999999999997</v>
      </c>
      <c r="L8" s="39">
        <v>27.9</v>
      </c>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91</v>
      </c>
      <c r="K9" s="39">
        <v>35.299999999999997</v>
      </c>
      <c r="L9" s="39">
        <v>27.9</v>
      </c>
      <c r="M9" s="1" t="s">
        <v>25</v>
      </c>
      <c r="N9">
        <f>COUNTIF(C2:C32,"krank")</f>
        <v>0</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91</v>
      </c>
      <c r="K10" s="39">
        <v>35.299999999999997</v>
      </c>
      <c r="L10" s="39">
        <v>27.9</v>
      </c>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35.299999999999997</v>
      </c>
      <c r="L11" s="39">
        <v>27.9</v>
      </c>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t="s">
        <v>91</v>
      </c>
      <c r="K12" s="39">
        <v>35.299999999999997</v>
      </c>
      <c r="L12" s="39">
        <v>27.9</v>
      </c>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t="s">
        <v>91</v>
      </c>
      <c r="K13" s="39">
        <v>35.299999999999997</v>
      </c>
      <c r="L13" s="39">
        <v>27.9</v>
      </c>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91</v>
      </c>
      <c r="K14" s="39">
        <v>35.299999999999997</v>
      </c>
      <c r="L14" s="39">
        <v>27.9</v>
      </c>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91</v>
      </c>
      <c r="K15" s="39">
        <v>35.299999999999997</v>
      </c>
      <c r="L15" s="39">
        <v>27.9</v>
      </c>
      <c r="M15" s="1" t="s">
        <v>58</v>
      </c>
      <c r="N15">
        <f>Gesamt!B5+Gesamt!B7-SUM(Gesamt!G2:G8)</f>
        <v>24</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91</v>
      </c>
      <c r="K16" s="39">
        <v>35.299999999999997</v>
      </c>
      <c r="L16" s="39">
        <v>27.9</v>
      </c>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91</v>
      </c>
      <c r="K17" s="39">
        <v>35.299999999999997</v>
      </c>
      <c r="L17" s="39">
        <v>27.9</v>
      </c>
      <c r="M17" s="1" t="s">
        <v>50</v>
      </c>
      <c r="N17" s="27">
        <f>SUM(G2:G32)</f>
        <v>176.49999999999997</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91</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91</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91</v>
      </c>
      <c r="K20" s="39">
        <v>35.299999999999997</v>
      </c>
      <c r="L20" s="39">
        <v>27.9</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91</v>
      </c>
      <c r="K21" s="39">
        <v>35.299999999999997</v>
      </c>
      <c r="L21" s="39">
        <v>27.9</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91</v>
      </c>
      <c r="K22" s="39">
        <v>35.299999999999997</v>
      </c>
      <c r="L22" s="39">
        <v>27.9</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91</v>
      </c>
      <c r="K23" s="39">
        <v>35.299999999999997</v>
      </c>
      <c r="L23" s="39">
        <v>27.9</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91</v>
      </c>
      <c r="K24" s="39">
        <v>35.299999999999997</v>
      </c>
      <c r="L24" s="39">
        <v>27.9</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91</v>
      </c>
      <c r="K25" s="39">
        <v>35.299999999999997</v>
      </c>
      <c r="L25" s="39">
        <v>27.9</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91</v>
      </c>
      <c r="K26" s="39">
        <v>35.299999999999997</v>
      </c>
      <c r="L26" s="39">
        <v>27.9</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91</v>
      </c>
      <c r="K27" s="39">
        <v>35.299999999999997</v>
      </c>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91</v>
      </c>
      <c r="K28" s="39">
        <v>35.299999999999997</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91</v>
      </c>
      <c r="K29" s="39">
        <v>35.299999999999997</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91</v>
      </c>
      <c r="K30" s="39">
        <v>35.299999999999997</v>
      </c>
      <c r="L30" s="39"/>
      <c r="M30" s="42" t="s">
        <v>92</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35.299999999999997</v>
      </c>
      <c r="L31" s="39"/>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91</v>
      </c>
      <c r="K32" s="39">
        <v>35.299999999999997</v>
      </c>
      <c r="L32" s="39"/>
      <c r="M32" s="2" t="s">
        <v>93</v>
      </c>
      <c r="N32" s="39">
        <v>13500</v>
      </c>
      <c r="O32" s="35"/>
      <c r="Q32" s="7"/>
    </row>
    <row r="33" spans="10:12" x14ac:dyDescent="0.35">
      <c r="K33" s="39"/>
      <c r="L33" s="39"/>
    </row>
    <row r="34" spans="10:12" x14ac:dyDescent="0.35">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3" zoomScaleNormal="100" workbookViewId="0">
      <selection activeCell="M34" sqref="M34"/>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v>27.9</v>
      </c>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Mirko GASPARIN</v>
      </c>
      <c r="N3" s="47"/>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94</v>
      </c>
      <c r="K4" s="39">
        <v>35.299999999999997</v>
      </c>
      <c r="L4" s="39">
        <v>27.9</v>
      </c>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94</v>
      </c>
      <c r="K5" s="39">
        <v>35.299999999999997</v>
      </c>
      <c r="L5" s="39">
        <v>27.9</v>
      </c>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94</v>
      </c>
      <c r="K6" s="39">
        <v>35.299999999999997</v>
      </c>
      <c r="L6" s="39">
        <v>27.9</v>
      </c>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94</v>
      </c>
      <c r="K7" s="39">
        <v>35.299999999999997</v>
      </c>
      <c r="L7" s="39">
        <v>27.9</v>
      </c>
      <c r="M7" s="1" t="s">
        <v>59</v>
      </c>
      <c r="N7" s="27">
        <f ca="1">Gesamt!B9+SUM(Gesamt!E2:E9)-SUM(Gesamt!J2:J9)</f>
        <v>-2.1316282072803006E-13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94</v>
      </c>
      <c r="K8" s="39">
        <v>35.299999999999997</v>
      </c>
      <c r="L8" s="39">
        <v>27.9</v>
      </c>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94</v>
      </c>
      <c r="K9" s="39">
        <v>35.299999999999997</v>
      </c>
      <c r="L9" s="39">
        <v>27.9</v>
      </c>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94</v>
      </c>
      <c r="K10" s="39">
        <v>35.299999999999997</v>
      </c>
      <c r="L10" s="39">
        <v>27.9</v>
      </c>
      <c r="M10" s="25"/>
      <c r="O10" s="35"/>
      <c r="Q10" s="7"/>
    </row>
    <row r="11" spans="1:17" x14ac:dyDescent="0.35">
      <c r="A11" s="29">
        <v>46244</v>
      </c>
      <c r="B11" t="str">
        <f t="shared" si="0"/>
        <v>Mo</v>
      </c>
      <c r="C11" s="2" t="s">
        <v>22</v>
      </c>
      <c r="G11" s="27">
        <f t="shared" ca="1" si="1"/>
        <v>8</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C13" s="2" t="s">
        <v>22</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10</v>
      </c>
      <c r="O13" s="35"/>
      <c r="Q13" s="7"/>
    </row>
    <row r="14" spans="1:17" x14ac:dyDescent="0.35">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14</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t="s">
        <v>96</v>
      </c>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162-(38.5*2)</f>
        <v>85</v>
      </c>
      <c r="Q17" s="7"/>
    </row>
    <row r="18" spans="1:17" x14ac:dyDescent="0.35">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22</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22</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22</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t="s">
        <v>94</v>
      </c>
      <c r="K23" s="39">
        <v>35.299999999999997</v>
      </c>
      <c r="L23" s="39">
        <v>27.9</v>
      </c>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t="s">
        <v>94</v>
      </c>
      <c r="K24" s="39">
        <v>35.299999999999997</v>
      </c>
      <c r="L24" s="39">
        <v>27.9</v>
      </c>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94</v>
      </c>
      <c r="K25" s="39">
        <v>35.299999999999997</v>
      </c>
      <c r="L25" s="39">
        <v>27.9</v>
      </c>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94</v>
      </c>
      <c r="K26" s="39">
        <v>35.299999999999997</v>
      </c>
      <c r="L26" s="39">
        <v>27.9</v>
      </c>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94</v>
      </c>
      <c r="K27" s="39">
        <v>35.299999999999997</v>
      </c>
      <c r="L27" s="39">
        <v>27.9</v>
      </c>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94</v>
      </c>
      <c r="K28" s="39">
        <v>35.299999999999997</v>
      </c>
      <c r="L28" s="39">
        <v>27.9</v>
      </c>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94</v>
      </c>
      <c r="K29" s="39">
        <v>35.299999999999997</v>
      </c>
      <c r="L29" s="39">
        <v>27.9</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94</v>
      </c>
      <c r="K30" s="39">
        <v>35.299999999999997</v>
      </c>
      <c r="L30" s="39">
        <v>27.9</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94</v>
      </c>
      <c r="K31" s="39">
        <v>35.299999999999997</v>
      </c>
      <c r="L31" s="39">
        <v>27.9</v>
      </c>
      <c r="M31" s="42" t="s">
        <v>95</v>
      </c>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94</v>
      </c>
      <c r="K32" s="39">
        <v>35.299999999999997</v>
      </c>
      <c r="L32" s="39">
        <v>27.9</v>
      </c>
      <c r="M32" s="44" t="s">
        <v>97</v>
      </c>
      <c r="O32" s="35"/>
      <c r="Q32" s="7"/>
    </row>
    <row r="33" spans="10:12" x14ac:dyDescent="0.35">
      <c r="K33" s="39"/>
      <c r="L33" s="39"/>
    </row>
    <row r="34" spans="10:12" x14ac:dyDescent="0.35">
      <c r="J34" s="2" t="s">
        <v>68</v>
      </c>
      <c r="K34" s="39">
        <f>SUM(K2:K33)</f>
        <v>670.69999999999993</v>
      </c>
      <c r="L34" s="39">
        <f>SUM(L2:L33)</f>
        <v>530.0999999999998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Mirko GASPARIN</v>
      </c>
      <c r="N3" s="47"/>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Mirko GASPARIN</v>
      </c>
      <c r="N3" s="47"/>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8" t="s">
        <v>84</v>
      </c>
      <c r="B3" s="48"/>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-3.1974423109204508E-14</v>
      </c>
      <c r="F8" s="8">
        <f>Juli!N9</f>
        <v>0</v>
      </c>
      <c r="G8" s="2">
        <f>Juli!N13</f>
        <v>0</v>
      </c>
      <c r="H8" s="7">
        <f>Juli!N17</f>
        <v>176.49999999999997</v>
      </c>
      <c r="I8" s="7"/>
      <c r="J8" s="7">
        <v>0</v>
      </c>
    </row>
    <row r="9" spans="1:26" x14ac:dyDescent="0.35">
      <c r="A9" s="1" t="s">
        <v>29</v>
      </c>
      <c r="B9" s="2">
        <v>0</v>
      </c>
      <c r="D9" s="6" t="s">
        <v>16</v>
      </c>
      <c r="E9" s="7">
        <f ca="1">August!N5</f>
        <v>-1.5987211554602254E-14</v>
      </c>
      <c r="F9" s="8">
        <f>August!N9</f>
        <v>0</v>
      </c>
      <c r="G9" s="2">
        <f>August!N13</f>
        <v>10</v>
      </c>
      <c r="H9" s="7">
        <f ca="1">August!N17</f>
        <v>162</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-2.1316282072803006E-13</v>
      </c>
      <c r="F15" s="8">
        <f>SUM(F2:F13)</f>
        <v>0</v>
      </c>
      <c r="G15" s="2">
        <f>SUM(G2:G13)</f>
        <v>10</v>
      </c>
      <c r="H15" s="7">
        <f ca="1">SUM(H2:H13)</f>
        <v>1232</v>
      </c>
      <c r="I15" s="7"/>
      <c r="J15" s="7">
        <f>SUM(J2:J13)</f>
        <v>0</v>
      </c>
    </row>
    <row r="16" spans="1:26" x14ac:dyDescent="0.35">
      <c r="A16" s="6" t="s">
        <v>9</v>
      </c>
      <c r="B16" s="7">
        <f>Januar!N27</f>
        <v>38.5</v>
      </c>
    </row>
    <row r="17" spans="1:7" x14ac:dyDescent="0.35">
      <c r="A17" s="6" t="s">
        <v>10</v>
      </c>
      <c r="B17" s="7">
        <f>Februar!N27</f>
        <v>38.5</v>
      </c>
      <c r="D17" s="4" t="s">
        <v>39</v>
      </c>
      <c r="E17" s="7">
        <f ca="1">SUM(E2:E13)+B9-J15</f>
        <v>-2.1316282072803006E-13</v>
      </c>
    </row>
    <row r="18" spans="1:7" x14ac:dyDescent="0.35">
      <c r="A18" s="6" t="s">
        <v>11</v>
      </c>
      <c r="B18" s="7">
        <f>März!N27</f>
        <v>38.5</v>
      </c>
      <c r="D18" s="9" t="s">
        <v>40</v>
      </c>
      <c r="G18" s="2">
        <f>B5+B7-G15</f>
        <v>14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2026-09-15T07:52:37Z</dcterms:modified>
</cp:coreProperties>
</file>