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8_August/"/>
    </mc:Choice>
  </mc:AlternateContent>
  <xr:revisionPtr revIDLastSave="0" documentId="8_{0BA4B041-621D-C04A-9E75-DDC990F29C07}" xr6:coauthVersionLast="47" xr6:coauthVersionMax="47" xr10:uidLastSave="{00000000-0000-0000-0000-000000000000}"/>
  <bookViews>
    <workbookView xWindow="21900" yWindow="22380" windowWidth="31060" windowHeight="1808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6" i="8"/>
  <c r="G17"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15" i="3"/>
  <c r="H29" i="3"/>
  <c r="H25" i="3"/>
  <c r="H11" i="3"/>
  <c r="H3" i="3"/>
  <c r="H27" i="3"/>
  <c r="H6" i="3"/>
  <c r="H24" i="3"/>
  <c r="H30" i="3"/>
  <c r="H8" i="3"/>
  <c r="H10" i="3"/>
  <c r="H22" i="3"/>
  <c r="H14" i="3"/>
  <c r="H2" i="3"/>
  <c r="H16" i="3"/>
  <c r="H31" i="3"/>
  <c r="H13" i="3"/>
  <c r="H23" i="3"/>
  <c r="H7" i="3"/>
  <c r="H4" i="3"/>
  <c r="H32" i="3"/>
  <c r="H28" i="3"/>
  <c r="H9" i="3"/>
  <c r="H18"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7" i="4"/>
  <c r="H3" i="1"/>
  <c r="H6" i="4"/>
  <c r="H27" i="2"/>
  <c r="H10" i="1"/>
  <c r="H19" i="3"/>
  <c r="H13" i="1"/>
  <c r="H28" i="1"/>
  <c r="H6" i="2"/>
  <c r="H7" i="2"/>
  <c r="H25" i="1"/>
  <c r="H14" i="2"/>
  <c r="H20" i="1"/>
  <c r="H25" i="2"/>
  <c r="H23" i="2"/>
  <c r="H5" i="2"/>
  <c r="H7" i="1"/>
  <c r="H30" i="1"/>
  <c r="H32" i="1"/>
  <c r="H9" i="2"/>
  <c r="H28" i="2"/>
  <c r="H11" i="2"/>
  <c r="H26" i="2"/>
  <c r="H8" i="2"/>
  <c r="H21" i="2"/>
  <c r="H31" i="1"/>
  <c r="H23" i="1"/>
  <c r="H2" i="1"/>
  <c r="H5" i="1"/>
  <c r="H19" i="2"/>
  <c r="H11" i="1"/>
  <c r="H12" i="2"/>
  <c r="H24" i="2"/>
  <c r="H10" i="2"/>
  <c r="H26" i="1"/>
  <c r="H12" i="1"/>
  <c r="H29" i="1"/>
  <c r="H15" i="2"/>
  <c r="H17" i="1"/>
  <c r="H4" i="2"/>
  <c r="H26" i="3"/>
  <c r="H17" i="2"/>
  <c r="H20" i="2"/>
  <c r="H4" i="4"/>
  <c r="H14" i="1"/>
  <c r="H19" i="1"/>
  <c r="H15" i="1"/>
  <c r="H9" i="1"/>
  <c r="H21" i="1"/>
  <c r="H13" i="2"/>
  <c r="H3" i="4"/>
  <c r="H2" i="2"/>
  <c r="H22" i="2"/>
  <c r="H3" i="2"/>
  <c r="H2" i="4"/>
  <c r="H18" i="1"/>
  <c r="H4" i="1"/>
  <c r="H29" i="2"/>
  <c r="H16" i="2"/>
  <c r="H5" i="4"/>
  <c r="H27" i="1"/>
  <c r="H6" i="1"/>
  <c r="H5" i="3"/>
  <c r="H12" i="3"/>
  <c r="H18" i="2"/>
  <c r="H26" i="5"/>
  <c r="H26" i="12"/>
  <c r="H27" i="10"/>
  <c r="H2" i="5"/>
  <c r="H5" i="6"/>
  <c r="H9" i="12"/>
  <c r="H15" i="5"/>
  <c r="H23" i="11"/>
  <c r="H12" i="8"/>
  <c r="H18" i="9"/>
  <c r="H4" i="7"/>
  <c r="H25" i="12"/>
  <c r="H23" i="7"/>
  <c r="H25" i="4"/>
  <c r="H21" i="10"/>
  <c r="H7" i="8"/>
  <c r="H16" i="6"/>
  <c r="H18" i="12"/>
  <c r="H4" i="5"/>
  <c r="H17" i="5"/>
  <c r="H2" i="10"/>
  <c r="H30" i="9"/>
  <c r="H10" i="9"/>
  <c r="H29" i="11"/>
  <c r="H24" i="7"/>
  <c r="H8" i="7"/>
  <c r="H10" i="12"/>
  <c r="H15" i="9"/>
  <c r="H16" i="10"/>
  <c r="H5" i="8"/>
  <c r="H13" i="12"/>
  <c r="H19" i="9"/>
  <c r="H29" i="12"/>
  <c r="H11" i="5"/>
  <c r="H3" i="8"/>
  <c r="H26" i="11"/>
  <c r="H7" i="11"/>
  <c r="H11" i="9"/>
  <c r="H19" i="12"/>
  <c r="H23" i="9"/>
  <c r="H21" i="5"/>
  <c r="H28" i="4"/>
  <c r="H30" i="6"/>
  <c r="H14" i="9"/>
  <c r="H14" i="11"/>
  <c r="H28" i="10"/>
  <c r="H21" i="4"/>
  <c r="H5" i="12"/>
  <c r="H20" i="7"/>
  <c r="H17" i="9"/>
  <c r="H21" i="11"/>
  <c r="H6" i="8"/>
  <c r="H6" i="11"/>
  <c r="H14" i="12"/>
  <c r="H15" i="7"/>
  <c r="H21" i="7"/>
  <c r="H19" i="10"/>
  <c r="H4" i="9"/>
  <c r="H12" i="7"/>
  <c r="H16" i="9"/>
  <c r="H16" i="11"/>
  <c r="H3" i="11"/>
  <c r="H26" i="4"/>
  <c r="H13" i="7"/>
  <c r="H26" i="7"/>
  <c r="H6" i="6"/>
  <c r="H14" i="8"/>
  <c r="H16" i="7"/>
  <c r="H19" i="11"/>
  <c r="H10" i="7"/>
  <c r="H22" i="9"/>
  <c r="H18" i="5"/>
  <c r="H10" i="6"/>
  <c r="H6" i="12"/>
  <c r="H30" i="12"/>
  <c r="H11" i="10"/>
  <c r="H27" i="9"/>
  <c r="H3" i="10"/>
  <c r="H2" i="9"/>
  <c r="H23" i="10"/>
  <c r="H24" i="10"/>
  <c r="H3" i="6"/>
  <c r="H17" i="7"/>
  <c r="H27" i="4"/>
  <c r="H2" i="12"/>
  <c r="H18" i="10"/>
  <c r="H2" i="7"/>
  <c r="H20" i="12"/>
  <c r="H22" i="12"/>
  <c r="H28" i="5"/>
  <c r="H8" i="12"/>
  <c r="H12" i="5"/>
  <c r="H29" i="7"/>
  <c r="H26" i="10"/>
  <c r="H16" i="12"/>
  <c r="H29" i="10"/>
  <c r="H31" i="4"/>
  <c r="H17" i="12"/>
  <c r="H32" i="10"/>
  <c r="H6" i="9"/>
  <c r="H11" i="8"/>
  <c r="H18" i="4"/>
  <c r="H26" i="9"/>
  <c r="H18" i="6"/>
  <c r="H16" i="4"/>
  <c r="H9" i="11"/>
  <c r="H17" i="10"/>
  <c r="H30" i="8"/>
  <c r="H30" i="5"/>
  <c r="H7" i="12"/>
  <c r="H20" i="8"/>
  <c r="H12" i="4"/>
  <c r="H27" i="12"/>
  <c r="H20" i="9"/>
  <c r="H8" i="4"/>
  <c r="H22" i="6"/>
  <c r="H5" i="9"/>
  <c r="H8" i="8"/>
  <c r="H21" i="12"/>
  <c r="H28" i="6"/>
  <c r="H11" i="11"/>
  <c r="H12" i="10"/>
  <c r="H8" i="10"/>
  <c r="H31" i="7"/>
  <c r="H7" i="6"/>
  <c r="H19" i="8"/>
  <c r="H24" i="12"/>
  <c r="H22" i="11"/>
  <c r="H29" i="8"/>
  <c r="H28" i="7"/>
  <c r="H27" i="11"/>
  <c r="H3" i="5"/>
  <c r="H9" i="6"/>
  <c r="H13" i="10"/>
  <c r="H13" i="9"/>
  <c r="H17" i="8"/>
  <c r="H16" i="8"/>
  <c r="H6" i="7"/>
  <c r="H6" i="5"/>
  <c r="H15" i="10"/>
  <c r="H22" i="7"/>
  <c r="H5" i="11"/>
  <c r="H28" i="11"/>
  <c r="H28" i="8"/>
  <c r="H15" i="12"/>
  <c r="H5" i="7"/>
  <c r="H18" i="8"/>
  <c r="H7" i="10"/>
  <c r="H17" i="6"/>
  <c r="H31" i="12"/>
  <c r="H31" i="10"/>
  <c r="H6" i="10"/>
  <c r="H14" i="10"/>
  <c r="H27" i="5"/>
  <c r="H32" i="7"/>
  <c r="H21" i="6"/>
  <c r="H3" i="7"/>
  <c r="H29" i="9"/>
  <c r="H24" i="4"/>
  <c r="H12" i="6"/>
  <c r="H9" i="7"/>
  <c r="H25" i="8"/>
  <c r="H30" i="11"/>
  <c r="H10" i="10"/>
  <c r="H10" i="8"/>
  <c r="H27" i="7"/>
  <c r="H17" i="11"/>
  <c r="H11" i="4"/>
  <c r="H15" i="4"/>
  <c r="H21" i="9"/>
  <c r="H4" i="10"/>
  <c r="H8" i="5"/>
  <c r="H5" i="5"/>
  <c r="H11" i="12"/>
  <c r="H13" i="6"/>
  <c r="H19" i="7"/>
  <c r="H23" i="12"/>
  <c r="H4" i="12"/>
  <c r="H22" i="10"/>
  <c r="H30" i="10"/>
  <c r="H8" i="9"/>
  <c r="H13" i="5"/>
  <c r="H7" i="9"/>
  <c r="H11" i="7"/>
  <c r="H19" i="4"/>
  <c r="H13" i="4"/>
  <c r="H20" i="4"/>
  <c r="H12" i="12"/>
  <c r="H31" i="8"/>
  <c r="H18" i="7"/>
  <c r="H30" i="4"/>
  <c r="H19" i="6"/>
  <c r="H12" i="11"/>
  <c r="H2" i="8"/>
  <c r="H13" i="11"/>
  <c r="H8" i="6"/>
  <c r="H23" i="6"/>
  <c r="H23" i="5"/>
  <c r="H10" i="11"/>
  <c r="H29" i="6"/>
  <c r="H4" i="6"/>
  <c r="H26" i="8"/>
  <c r="H32" i="12"/>
  <c r="H30" i="7"/>
  <c r="H3" i="12"/>
  <c r="H31" i="9"/>
  <c r="H7" i="7"/>
  <c r="H9" i="8"/>
  <c r="H24" i="6"/>
  <c r="H5" i="10"/>
  <c r="H14" i="5"/>
  <c r="H18" i="11"/>
  <c r="H22" i="8"/>
  <c r="H14" i="7"/>
  <c r="H25" i="6"/>
  <c r="H21" i="8"/>
  <c r="H15" i="8"/>
  <c r="H25" i="7"/>
  <c r="H31" i="5"/>
  <c r="H9" i="10"/>
  <c r="H24" i="9"/>
  <c r="H24" i="11"/>
  <c r="H25" i="9"/>
  <c r="H20" i="5"/>
  <c r="H15" i="6"/>
  <c r="H11" i="6"/>
  <c r="H24" i="8"/>
  <c r="H29" i="5"/>
  <c r="H23" i="8"/>
  <c r="H4" i="8"/>
  <c r="H15" i="11"/>
  <c r="H23" i="4"/>
  <c r="H27" i="8"/>
  <c r="H8" i="11"/>
  <c r="H25" i="11"/>
  <c r="H13" i="8"/>
  <c r="H12" i="9"/>
  <c r="H22" i="4"/>
  <c r="H14" i="4"/>
  <c r="H28" i="9"/>
  <c r="H20" i="11"/>
  <c r="H25" i="5"/>
  <c r="H9" i="5"/>
  <c r="H14" i="6"/>
  <c r="H25" i="10"/>
  <c r="H17" i="4"/>
  <c r="H31" i="6"/>
  <c r="H7" i="5"/>
  <c r="H24" i="5"/>
  <c r="H20" i="6"/>
  <c r="H16" i="5"/>
  <c r="H26" i="6"/>
  <c r="H27" i="6"/>
  <c r="H2" i="11"/>
  <c r="H2" i="6"/>
  <c r="H29" i="4"/>
  <c r="H32" i="8"/>
  <c r="H10" i="5"/>
  <c r="H9" i="9"/>
  <c r="H28" i="12"/>
  <c r="H31" i="11"/>
  <c r="H4" i="11"/>
  <c r="H22" i="5"/>
  <c r="H3" i="9"/>
  <c r="H9" i="4"/>
  <c r="H32" i="5"/>
  <c r="H19" i="5"/>
  <c r="H20" i="10"/>
  <c r="H10" i="4"/>
  <c r="G19" i="8" l="1"/>
  <c r="G18" i="8"/>
  <c r="G15" i="8"/>
  <c r="G14" i="8"/>
  <c r="I32" i="8"/>
  <c r="I27" i="8"/>
  <c r="I26" i="8"/>
  <c r="I25" i="8"/>
  <c r="I28" i="8"/>
  <c r="I29" i="8"/>
  <c r="I21" i="8"/>
  <c r="I22" i="8"/>
  <c r="I18" i="8"/>
  <c r="I19" i="8"/>
  <c r="I20" i="8"/>
  <c r="I13" i="8"/>
  <c r="I15" i="8"/>
  <c r="I11" i="8"/>
  <c r="I14" i="8"/>
  <c r="I12" i="8"/>
  <c r="I4" i="8"/>
  <c r="I8" i="8"/>
  <c r="I6" i="8"/>
  <c r="I5" i="8"/>
  <c r="I7" i="8"/>
  <c r="I3" i="7"/>
  <c r="I4" i="7"/>
  <c r="I2" i="7"/>
  <c r="I32" i="7"/>
  <c r="I28" i="7"/>
  <c r="I30" i="7"/>
  <c r="I29" i="7"/>
  <c r="I31" i="7"/>
  <c r="I24" i="7"/>
  <c r="I22" i="7"/>
  <c r="I25" i="7"/>
  <c r="I23" i="7"/>
  <c r="I21" i="7"/>
  <c r="I15" i="7"/>
  <c r="I14" i="7"/>
  <c r="I16" i="7"/>
  <c r="I18" i="7"/>
  <c r="I17" i="7"/>
  <c r="I10" i="7"/>
  <c r="I11" i="7"/>
  <c r="I7" i="7"/>
  <c r="I8" i="7"/>
  <c r="I9" i="7"/>
  <c r="I6" i="6"/>
  <c r="I4" i="6"/>
  <c r="I2" i="6"/>
  <c r="I3" i="6"/>
  <c r="I30" i="6"/>
  <c r="I31" i="6"/>
  <c r="I24" i="6"/>
  <c r="I23" i="6"/>
  <c r="I27" i="6"/>
  <c r="I25" i="6"/>
  <c r="I26" i="6"/>
  <c r="I17" i="6"/>
  <c r="I20" i="6"/>
  <c r="I16" i="6"/>
  <c r="I18" i="6"/>
  <c r="I19" i="6"/>
  <c r="I9" i="6"/>
  <c r="I11" i="6"/>
  <c r="I12" i="6"/>
  <c r="I10" i="6"/>
  <c r="I13" i="6"/>
  <c r="I27" i="5"/>
  <c r="I29" i="5"/>
  <c r="I28" i="5"/>
  <c r="I30" i="5"/>
  <c r="I16" i="5"/>
  <c r="I13" i="5"/>
  <c r="I12" i="5"/>
  <c r="I14" i="5"/>
  <c r="I23" i="5"/>
  <c r="I19" i="5"/>
  <c r="I20" i="5"/>
  <c r="I22" i="5"/>
  <c r="I21" i="5"/>
  <c r="I9" i="5"/>
  <c r="I5" i="5"/>
  <c r="I6" i="5"/>
  <c r="I8" i="5"/>
  <c r="I7" i="5"/>
  <c r="I2" i="4"/>
  <c r="I3" i="4"/>
  <c r="I4" i="4"/>
  <c r="I28" i="4"/>
  <c r="I30" i="4"/>
  <c r="I29" i="4"/>
  <c r="I31" i="4"/>
  <c r="I25" i="4"/>
  <c r="I22" i="4"/>
  <c r="I23" i="4"/>
  <c r="I24" i="4"/>
  <c r="I21" i="4"/>
  <c r="I18" i="4"/>
  <c r="I15" i="4"/>
  <c r="I17" i="4"/>
  <c r="I16" i="4"/>
  <c r="I14" i="4"/>
  <c r="I11" i="4"/>
  <c r="I10" i="4"/>
  <c r="I9" i="4"/>
  <c r="I8" i="4"/>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8" l="1"/>
  <c r="H9"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<sst xmlns="http://schemas.openxmlformats.org/spreadsheetml/2006/main" count="537" uniqueCount="81">
  <si>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</si>
  <si>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</si>
  <si>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</si>
  <si>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</si>
  <si>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</si>
  <si>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</si>
  <si>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</si>
  <si>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</si>
  <si>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</si>
  <si>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</si>
  <si>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</si>
  <si>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</si>
  <si>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</si>
  <si>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</si>
  <si>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</si>
  <si>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</si>
  <si>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</si>
  <si>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</si>
  <si>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</si>
  <si>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</si>
  <si>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</si>
  <si>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</si>
  <si>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</si>
  <si>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</si>
  <si>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</si>
  <si>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</si>
  <si>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</si>
  <si>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</si>
  <si>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</si>
  <si>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</si>
  <si>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</si>
  <si>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</si>
  <si>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</si>
  <si>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</si>
  <si>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</si>
  <si>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</si>
  <si>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</si>
  <si>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</si>
  <si>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</si>
  <si>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</si>
  <si>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</si>
  <si>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</si>
  <si>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</si>
  <si>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</si>
  <si>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</si>
  <si>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</si>
  <si>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</si>
  <si>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</si>
  <si>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</si>
  <si>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</si>
  <si>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</si>
  <si>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</si>
  <si>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</si>
  <si>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</si>
  <si>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</si>
  <si>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</si>
  <si>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</si>
  <si>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</si>
  <si>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</si>
  <si>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</si>
  <si>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</si>
  <si>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</si>
  <si>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</si>
  <si>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</si>
  <si>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</si>
  <si>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</si>
  <si>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</si>
  <si>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</si>
  <si>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</si>
  <si>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</si>
  <si>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</si>
  <si>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</si>
  <si>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Hohenburg</t>
  </si>
  <si>
    <t>Vorschuß € 510,00</t>
  </si>
  <si>
    <t>Dario BOZIC</t>
  </si>
  <si>
    <t>Grubingen</t>
  </si>
  <si>
    <t>Gruibingen</t>
  </si>
  <si>
    <t>Kranprüfung € 38,50</t>
  </si>
  <si>
    <t>91737 Ornbau</t>
  </si>
  <si>
    <t>Ornbau</t>
  </si>
  <si>
    <t>lager Liezen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</si>
</sst>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Dario BOZIC</v>
      </c>
      <c r="N3" s="43"/>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17</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Dario BOZIC</v>
      </c>
      <c r="N3" s="43"/>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17</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Dario BOZIC</v>
      </c>
      <c r="N3" s="43"/>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17</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4"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Dario BOZIC</v>
      </c>
      <c r="N3" s="43"/>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-2.6645352591003757E-14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72</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72</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Gesamt!B5+Gesamt!B7-SUM(Gesamt!G2:G5)</f>
        <v>17</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139.5</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72</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1" t="s">
        <v>73</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
      <c r="A32" s="23"/>
      <c r="H32" s="7"/>
      <c r="I32" s="7"/>
      <c r="J32" s="7"/>
      <c r="K32" s="39"/>
      <c r="L32" s="39"/>
    </row>
    <row r="33" spans="10:12" x14ac:dyDescent="0.2">
      <c r="J33" s="2" t="s">
        <v>68</v>
      </c>
      <c r="K33" s="39">
        <f>SUM(K2:K32)</f>
        <v>660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Dario BOZIC</v>
      </c>
      <c r="N3" s="43"/>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c r="K5" s="39"/>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c r="K7" s="39"/>
      <c r="L7" s="39"/>
      <c r="M7" s="1" t="s">
        <v>59</v>
      </c>
      <c r="N7" s="27">
        <f ca="1">Gesamt!B9+SUM(Gesamt!E2:E6)-SUM(Gesamt!J2:J6)</f>
        <v>-5.1514348342607263E-14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17</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75</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75</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75</v>
      </c>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210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3" priority="9">
      <formula>$C5="Feiertag"</formula>
    </cfRule>
    <cfRule type="expression" dxfId="32" priority="10">
      <formula>WEEKDAY($A5,2)&gt;=6</formula>
    </cfRule>
  </conditionalFormatting>
  <conditionalFormatting sqref="A10:I30">
    <cfRule type="expression" dxfId="31" priority="1">
      <formula>$C10="Feiertag"</formula>
    </cfRule>
    <cfRule type="expression" dxfId="30" priority="2">
      <formula>WEEKDAY($A10,2)&gt;=6</formula>
    </cfRule>
  </conditionalFormatting>
  <conditionalFormatting sqref="A2:J4 G5:J5 G6:I9 J6:J30 A31: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85" zoomScaleNormal="85"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76</v>
      </c>
      <c r="K2" s="39"/>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76</v>
      </c>
      <c r="K3" s="39"/>
      <c r="L3" s="39"/>
      <c r="M3" s="43" t="str">
        <f>Gesamt!A3</f>
        <v>Dario BOZIC</v>
      </c>
      <c r="N3" s="43"/>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39"/>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39"/>
      <c r="K7" s="39"/>
      <c r="L7" s="39"/>
      <c r="M7" s="1" t="s">
        <v>59</v>
      </c>
      <c r="N7" s="27">
        <f ca="1">Gesamt!B9+SUM(Gesamt!E2:E7)-SUM(Gesamt!J2:J7)</f>
        <v>-8.1712414612411521E-14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39"/>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76</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76</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39" t="s">
        <v>76</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t="s">
        <v>76</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39"/>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39"/>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39"/>
      <c r="K15" s="39"/>
      <c r="L15" s="39"/>
      <c r="M15" s="1" t="s">
        <v>58</v>
      </c>
      <c r="N15">
        <f>Gesamt!B5+Gesamt!B7-SUM(Gesamt!G2:G7)</f>
        <v>17</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c r="K16" s="39"/>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c r="K17" s="39"/>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39"/>
      <c r="K18" s="39"/>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c r="K19" s="39"/>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39"/>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39"/>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39"/>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76</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76</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76</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76</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39"/>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39"/>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39"/>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76</v>
      </c>
      <c r="K30" s="39"/>
      <c r="L30" s="39"/>
      <c r="M30" s="42" t="s">
        <v>77</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39" t="s">
        <v>76</v>
      </c>
      <c r="K31" s="39">
        <v>30</v>
      </c>
      <c r="L31" s="39"/>
      <c r="O31" s="35"/>
      <c r="Q31" s="7"/>
    </row>
    <row r="32" spans="1:17" x14ac:dyDescent="0.2">
      <c r="A32" s="23"/>
      <c r="H32" s="7"/>
      <c r="I32" s="7"/>
      <c r="J32" s="7"/>
      <c r="K32" s="39"/>
      <c r="L32" s="39"/>
      <c r="Q32" s="7"/>
    </row>
    <row r="33" spans="10:12" x14ac:dyDescent="0.2">
      <c r="J33" s="2" t="s">
        <v>68</v>
      </c>
      <c r="K33" s="39">
        <f>SUM(K2:K32)</f>
        <v>270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I31">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D21" sqref="D21:F25"/>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30</v>
      </c>
      <c r="L3" s="39"/>
      <c r="M3" s="43" t="str">
        <f>Gesamt!A3</f>
        <v>Dario BOZIC</v>
      </c>
      <c r="N3" s="43"/>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78</v>
      </c>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78</v>
      </c>
      <c r="K5" s="39"/>
      <c r="L5" s="39"/>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78</v>
      </c>
      <c r="K6" s="39"/>
      <c r="L6" s="39"/>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Gesamt!B9+SUM(Gesamt!E2:E8)-SUM(Gesamt!J2:J8)</f>
        <v>-1.1368683772161603E-13</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78</v>
      </c>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78</v>
      </c>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78</v>
      </c>
      <c r="K13" s="39"/>
      <c r="L13" s="39"/>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78</v>
      </c>
      <c r="K15" s="39">
        <v>30</v>
      </c>
      <c r="L15" s="39"/>
      <c r="M15" s="1" t="s">
        <v>58</v>
      </c>
      <c r="N15">
        <f>Gesamt!B5+Gesamt!B7-SUM(Gesamt!G2:G8)</f>
        <v>17</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78</v>
      </c>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78</v>
      </c>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78</v>
      </c>
      <c r="K20" s="39"/>
      <c r="L20" s="39"/>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78</v>
      </c>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78</v>
      </c>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78</v>
      </c>
      <c r="K27" s="39"/>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78</v>
      </c>
      <c r="K32" s="39">
        <v>30</v>
      </c>
      <c r="L32" s="39"/>
      <c r="O32" s="35"/>
      <c r="Q32" s="7"/>
    </row>
    <row r="33" spans="10:12" x14ac:dyDescent="0.2">
      <c r="K33" s="39"/>
      <c r="L33" s="39"/>
    </row>
    <row r="34" spans="10:12" x14ac:dyDescent="0.2">
      <c r="J34" s="2" t="s">
        <v>68</v>
      </c>
      <c r="K34" s="39">
        <f>SUM(K2:K33)</f>
        <v>570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25" priority="1">
      <formula>$C2="Feiertag"</formula>
    </cfRule>
    <cfRule type="expression" dxfId="24" priority="2">
      <formula>WEEKDAY($A2,2)&gt;=6</formula>
    </cfRule>
  </conditionalFormatting>
  <conditionalFormatting sqref="A5:I32">
    <cfRule type="expression" dxfId="23" priority="3">
      <formula>$C5="Feiertag"</formula>
    </cfRule>
    <cfRule type="expression" dxfId="22" priority="4">
      <formula>WEEKDAY($A5,2)&gt;=6</formula>
    </cfRule>
  </conditionalFormatting>
  <conditionalFormatting sqref="G2:J2 G3:I4 J3:J32">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K13" sqref="K13"/>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Dario BOZIC</v>
      </c>
      <c r="N3" s="43"/>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80</v>
      </c>
      <c r="K4" s="39"/>
      <c r="L4" s="39"/>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80</v>
      </c>
      <c r="K5" s="39"/>
      <c r="L5" s="39"/>
      <c r="M5" s="1" t="s">
        <v>8</v>
      </c>
      <c r="N5" s="27">
        <f ca="1">SUM(I2:I32)</f>
        <v>-2.4868995751603507E-14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80</v>
      </c>
      <c r="K6" s="39"/>
      <c r="L6" s="39"/>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80</v>
      </c>
      <c r="K7" s="39"/>
      <c r="L7" s="39"/>
      <c r="M7" s="1" t="s">
        <v>59</v>
      </c>
      <c r="N7" s="27">
        <f ca="1">Gesamt!B9+SUM(Gesamt!E2:E9)-SUM(Gesamt!J2:J9)</f>
        <v>-1.3855583347321954E-13</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80</v>
      </c>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80</v>
      </c>
      <c r="K11" s="39"/>
      <c r="L11" s="39"/>
      <c r="M11" s="1" t="s">
        <v>57</v>
      </c>
      <c r="N11" s="28">
        <f>SUM(Gesamt!F2:F9)</f>
        <v>0</v>
      </c>
      <c r="O11" s="35"/>
      <c r="Q11" s="7"/>
    </row>
    <row r="12" spans="1:17" x14ac:dyDescent="0.2">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80</v>
      </c>
      <c r="K12" s="39"/>
      <c r="L12" s="39"/>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80</v>
      </c>
      <c r="K13" s="39"/>
      <c r="L13" s="39"/>
      <c r="M13" s="1" t="s">
        <v>26</v>
      </c>
      <c r="N13">
        <f>COUNTIF(C2:C32, "Urlaub")+COUNTIF(C2:C32,"Urlaub halber Tag")/2</f>
        <v>4</v>
      </c>
      <c r="O13" s="35"/>
      <c r="Q13" s="7"/>
    </row>
    <row r="14" spans="1:17" x14ac:dyDescent="0.2">
      <c r="A14" s="29">
        <v>46247</v>
      </c>
      <c r="B14" t="str">
        <f t="shared" si="0"/>
        <v>Do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C15" s="2" t="s">
        <v>22</v>
      </c>
      <c r="G15" s="27">
        <f t="shared" ca="1" si="1"/>
        <v>6.5</v>
      </c>
      <c r="H15" s="27">
        <f ca="1">IF(Q15&lt;&gt;"",Q15,IF(OR(C15="Feiertag",A15&lt;Gesamt!$B$11,A15&gt;Gesamt!$B$13,),0,INDIRECT("N"&amp;WEEKDAY(A15,2)+19)))</f>
        <v>6.5</v>
      </c>
      <c r="I15" s="27">
        <f t="shared" si="2"/>
        <v>0</v>
      </c>
      <c r="J15" s="7"/>
      <c r="K15" s="39"/>
      <c r="L15" s="39"/>
      <c r="M15" s="1" t="s">
        <v>58</v>
      </c>
      <c r="N15">
        <f>Gesamt!B5+Gesamt!B7-SUM(Gesamt!G2:G9)</f>
        <v>13</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c r="Q17" s="7"/>
    </row>
    <row r="18" spans="1:17" x14ac:dyDescent="0.2">
      <c r="A18" s="29">
        <v>46251</v>
      </c>
      <c r="B18" t="str">
        <f t="shared" si="0"/>
        <v>Mo</v>
      </c>
      <c r="C18" s="2" t="s">
        <v>22</v>
      </c>
      <c r="G18" s="27">
        <f t="shared" ca="1" si="1"/>
        <v>8</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C19" s="2" t="s">
        <v>22</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C20" s="2" t="s">
        <v>66</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c r="L20" s="39"/>
      <c r="M20" s="6" t="s">
        <v>43</v>
      </c>
      <c r="N20" s="7">
        <f>Gesamt!C30</f>
        <v>8</v>
      </c>
      <c r="O20" s="35"/>
      <c r="Q20" s="7"/>
    </row>
    <row r="21" spans="1:17" x14ac:dyDescent="0.2">
      <c r="A21" s="29">
        <v>46254</v>
      </c>
      <c r="B21" t="str">
        <f t="shared" si="0"/>
        <v>Do</v>
      </c>
      <c r="C21" s="2" t="s">
        <v>66</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c r="K21" s="39"/>
      <c r="L21" s="39"/>
      <c r="M21" s="6" t="s">
        <v>44</v>
      </c>
      <c r="N21" s="7">
        <f>Gesamt!C31</f>
        <v>8</v>
      </c>
      <c r="O21" s="35"/>
      <c r="Q21" s="7"/>
    </row>
    <row r="22" spans="1:17" x14ac:dyDescent="0.2">
      <c r="A22" s="29">
        <v>46255</v>
      </c>
      <c r="B22" t="str">
        <f t="shared" si="0"/>
        <v>Fr</v>
      </c>
      <c r="C22" s="2" t="s">
        <v>66</v>
      </c>
      <c r="D22" s="24">
        <v>0.29166666666666669</v>
      </c>
      <c r="E22" s="24">
        <v>0.5625</v>
      </c>
      <c r="G22" s="27">
        <f t="shared" si="1"/>
        <v>6.5</v>
      </c>
      <c r="H22" s="27">
        <f ca="1">IF(Q22&lt;&gt;"",Q22,IF(OR(C22="Feiertag",A22&lt;Gesamt!$B$11,A22&gt;Gesamt!$B$13,),0,INDIRECT("N"&amp;WEEKDAY(A22,2)+19)))</f>
        <v>6.5</v>
      </c>
      <c r="I22" s="27">
        <f t="shared" ca="1"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c r="L25" s="39"/>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79</v>
      </c>
      <c r="K28" s="39">
        <v>35.299999999999997</v>
      </c>
      <c r="L28" s="39"/>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79</v>
      </c>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t="s">
        <v>79</v>
      </c>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t="s">
        <v>79</v>
      </c>
      <c r="K31" s="39"/>
      <c r="L31" s="39"/>
      <c r="O31" s="35"/>
      <c r="Q31" s="7"/>
    </row>
    <row r="32" spans="1:17" x14ac:dyDescent="0.2">
      <c r="A32" s="29">
        <v>46265</v>
      </c>
      <c r="B32" t="str">
        <f t="shared" si="0"/>
        <v>Mo</v>
      </c>
      <c r="C32" s="2" t="s">
        <v>66</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c r="L32" s="39"/>
      <c r="O32" s="35"/>
      <c r="Q32" s="7"/>
    </row>
    <row r="33" spans="10:12" x14ac:dyDescent="0.2">
      <c r="K33" s="39"/>
      <c r="L33" s="39"/>
    </row>
    <row r="34" spans="10:12" x14ac:dyDescent="0.2">
      <c r="J34" s="2" t="s">
        <v>68</v>
      </c>
      <c r="K34" s="39">
        <f>SUM(K2:K33)</f>
        <v>105.89999999999999</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9:I10 A4:C8 G4:J4 A16:I17 A11:C15 G11:I15 A23:I24 A18:C22 G18:I22 A30:I31 A25:C29 G25:I29 A32:C32 G32:I32 G5:I8 J5:J32">
    <cfRule type="expression" dxfId="19" priority="11">
      <formula>$C2="Feiertag"</formula>
    </cfRule>
    <cfRule type="expression" dxfId="18" priority="12">
      <formula>WEEKDAY($A2,2)&gt;=6</formula>
    </cfRule>
  </conditionalFormatting>
  <conditionalFormatting sqref="D4:F8">
    <cfRule type="expression" dxfId="9" priority="9">
      <formula>$C4="Feiertag"</formula>
    </cfRule>
    <cfRule type="expression" dxfId="8" priority="10">
      <formula>WEEKDAY($A4,2)&gt;=6</formula>
    </cfRule>
  </conditionalFormatting>
  <conditionalFormatting sqref="D11:F15">
    <cfRule type="expression" dxfId="7" priority="7">
      <formula>$C11="Feiertag"</formula>
    </cfRule>
    <cfRule type="expression" dxfId="6" priority="8">
      <formula>WEEKDAY($A11,2)&gt;=6</formula>
    </cfRule>
  </conditionalFormatting>
  <conditionalFormatting sqref="D18:F22">
    <cfRule type="expression" dxfId="5" priority="5">
      <formula>$C18="Feiertag"</formula>
    </cfRule>
    <cfRule type="expression" dxfId="4" priority="6">
      <formula>WEEKDAY($A18,2)&gt;=6</formula>
    </cfRule>
  </conditionalFormatting>
  <conditionalFormatting sqref="D25:F29">
    <cfRule type="expression" dxfId="3" priority="3">
      <formula>$C25="Feiertag"</formula>
    </cfRule>
    <cfRule type="expression" dxfId="2" priority="4">
      <formula>WEEKDAY($A25,2)&gt;=6</formula>
    </cfRule>
  </conditionalFormatting>
  <conditionalFormatting sqref="D32:F32">
    <cfRule type="expression" dxfId="1" priority="1">
      <formula>$C32="Feiertag"</formula>
    </cfRule>
    <cfRule type="expression" dxfId="0" priority="2">
      <formula>WEEKDAY($A32,2)&gt;=6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Dario BOZIC</v>
      </c>
      <c r="N3" s="43"/>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-1.3855583347321954E-13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13</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Dario BOZIC</v>
      </c>
      <c r="N3" s="43"/>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-1.3855583347321954E-13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13</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Dario BOZIC</v>
      </c>
      <c r="N3" s="43"/>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-1.3855583347321954E-13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13</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Dario BOZIC</v>
      </c>
      <c r="N3" s="43"/>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-1.3855583347321954E-13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13</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4" t="s">
        <v>74</v>
      </c>
      <c r="B3" s="44"/>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17</v>
      </c>
      <c r="D5" s="6" t="s">
        <v>12</v>
      </c>
      <c r="E5" s="7">
        <f ca="1">April!N5</f>
        <v>-2.6645352591003757E-14</v>
      </c>
      <c r="F5" s="8">
        <f>April!N9</f>
        <v>0</v>
      </c>
      <c r="G5" s="2">
        <f>April!N13</f>
        <v>0</v>
      </c>
      <c r="H5" s="7">
        <f>April!N17</f>
        <v>139.5</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 ca="1">August!N5</f>
        <v>-2.4868995751603507E-14</v>
      </c>
      <c r="F9" s="8">
        <f>August!N9</f>
        <v>0</v>
      </c>
      <c r="G9" s="2">
        <f>August!N13</f>
        <v>4</v>
      </c>
      <c r="H9" s="7">
        <f ca="1">August!N17</f>
        <v>162</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46119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-1.3855583347321954E-13</v>
      </c>
      <c r="F15" s="8">
        <f>SUM(F2:F13)</f>
        <v>0</v>
      </c>
      <c r="G15" s="2">
        <f>SUM(G2:G13)</f>
        <v>4</v>
      </c>
      <c r="H15" s="7">
        <f ca="1">SUM(H2:H13)</f>
        <v>778</v>
      </c>
      <c r="I15" s="7"/>
      <c r="J15" s="7">
        <f>SUM(J2:J13)</f>
        <v>0</v>
      </c>
    </row>
    <row r="16" spans="1:26" x14ac:dyDescent="0.2">
      <c r="A16" s="6" t="s">
        <v>9</v>
      </c>
      <c r="B16" s="7">
        <f>Januar!N27</f>
        <v>38.5</v>
      </c>
    </row>
    <row r="17" spans="1:7" x14ac:dyDescent="0.2">
      <c r="A17" s="6" t="s">
        <v>10</v>
      </c>
      <c r="B17" s="7">
        <f>Februar!N27</f>
        <v>38.5</v>
      </c>
      <c r="D17" s="4" t="s">
        <v>39</v>
      </c>
      <c r="E17" s="7">
        <f ca="1">SUM(E2:E13)+B9-J15</f>
        <v>-1.3855583347321954E-13</v>
      </c>
    </row>
    <row r="18" spans="1:7" x14ac:dyDescent="0.2">
      <c r="A18" s="6" t="s">
        <v>11</v>
      </c>
      <c r="B18" s="7">
        <f>März!N27</f>
        <v>38.5</v>
      </c>
      <c r="D18" s="9" t="s">
        <v>40</v>
      </c>
      <c r="G18" s="2">
        <f>B5+B7-G15</f>
        <v>13</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5" t="s">
        <v>55</v>
      </c>
    </row>
    <row r="24" spans="19:20" x14ac:dyDescent="0.2">
      <c r="S24" s="45"/>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2026-09-03T08:17:14Z</dcterms:modified>
</cp:coreProperties>
</file>