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E2B022FD-6D83-AC41-97BD-D2F87F9CFB90}" xr6:coauthVersionLast="47" xr6:coauthVersionMax="47" xr10:uidLastSave="{00000000-0000-0000-0000-000000000000}"/>
  <bookViews>
    <workbookView xWindow="24400" yWindow="24180" windowWidth="27460" windowHeight="1604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5" i="9"/>
  <c r="G6" i="9"/>
  <c r="G7" i="9"/>
  <c r="G10" i="9"/>
  <c r="G11" i="9"/>
  <c r="G12" i="9"/>
  <c r="G13" i="9"/>
  <c r="G14" i="9"/>
  <c r="G15" i="9"/>
  <c r="G16" i="9"/>
  <c r="G17" i="9"/>
  <c r="G18" i="9"/>
  <c r="G19" i="9"/>
  <c r="G20" i="9"/>
  <c r="G21" i="9"/>
  <c r="G22" i="9"/>
  <c r="G23" i="9"/>
  <c r="G24" i="9"/>
  <c r="G25" i="9"/>
  <c r="G26" i="9"/>
  <c r="G27" i="9"/>
  <c r="G28"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8" i="8"/>
  <c r="I9" i="8"/>
  <c r="I15" i="8"/>
  <c r="I16" i="8"/>
  <c r="I17" i="8"/>
  <c r="I20" i="8"/>
  <c r="I21" i="8"/>
  <c r="I22" i="8"/>
  <c r="I23" i="8"/>
  <c r="I24" i="8"/>
  <c r="I25" i="8"/>
  <c r="I26" i="8"/>
  <c r="I27" i="8"/>
  <c r="I28"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24" i="4"/>
  <c r="H19" i="10"/>
  <c r="H11" i="9"/>
  <c r="H27" i="7"/>
  <c r="H30" i="4"/>
  <c r="H25" i="12"/>
  <c r="H21" i="7"/>
  <c r="H23" i="8"/>
  <c r="H17" i="5"/>
  <c r="H27" i="1"/>
  <c r="H6" i="8"/>
  <c r="H27" i="5"/>
  <c r="H14" i="7"/>
  <c r="H26" i="6"/>
  <c r="H14" i="12"/>
  <c r="H8" i="11"/>
  <c r="H29" i="1"/>
  <c r="H17" i="4"/>
  <c r="H14" i="6"/>
  <c r="H17" i="10"/>
  <c r="H10" i="10"/>
  <c r="H10" i="9"/>
  <c r="H16" i="7"/>
  <c r="H15" i="4"/>
  <c r="H16" i="11"/>
  <c r="H30" i="12"/>
  <c r="H12" i="8"/>
  <c r="H32" i="8"/>
  <c r="H7" i="12"/>
  <c r="H8" i="12"/>
  <c r="H29" i="7"/>
  <c r="H14" i="9"/>
  <c r="H19" i="8"/>
  <c r="H32" i="12"/>
  <c r="H13" i="10"/>
  <c r="H22" i="5"/>
  <c r="H2" i="7"/>
  <c r="H21" i="9"/>
  <c r="H12" i="12"/>
  <c r="H3" i="12"/>
  <c r="H31" i="8"/>
  <c r="H18" i="10"/>
  <c r="H28" i="6"/>
  <c r="H31" i="9"/>
  <c r="H18" i="8"/>
  <c r="H25" i="10"/>
  <c r="H10" i="4"/>
  <c r="H12" i="9"/>
  <c r="H7" i="10"/>
  <c r="H27" i="4"/>
  <c r="H29" i="11"/>
  <c r="H8" i="10"/>
  <c r="H2" i="4"/>
  <c r="H6" i="4"/>
  <c r="H22" i="11"/>
  <c r="H6" i="7"/>
  <c r="H11" i="4"/>
  <c r="H15" i="12"/>
  <c r="H20" i="9"/>
  <c r="H31" i="10"/>
  <c r="H8" i="7"/>
  <c r="H11" i="7"/>
  <c r="H5" i="11"/>
  <c r="H30" i="10"/>
  <c r="H5" i="4"/>
  <c r="H18" i="7"/>
  <c r="H24" i="12"/>
  <c r="H17" i="6"/>
  <c r="H24" i="7"/>
  <c r="H22" i="10"/>
  <c r="H4" i="8"/>
  <c r="H28" i="9"/>
  <c r="H30" i="1"/>
  <c r="H31" i="11"/>
  <c r="H18" i="6"/>
  <c r="H16" i="12"/>
  <c r="H5" i="10"/>
  <c r="H3" i="4"/>
  <c r="H13" i="9"/>
  <c r="H9" i="11"/>
  <c r="H16" i="9"/>
  <c r="H28" i="11"/>
  <c r="H8" i="4"/>
  <c r="H6" i="11"/>
  <c r="H20" i="7"/>
  <c r="H19" i="9"/>
  <c r="H16" i="5"/>
  <c r="H15" i="7"/>
  <c r="H26" i="10"/>
  <c r="H4" i="6"/>
  <c r="H10" i="7"/>
  <c r="H6" i="5"/>
  <c r="H7" i="5"/>
  <c r="H22" i="4"/>
  <c r="H23" i="6"/>
  <c r="H17" i="9"/>
  <c r="H15" i="6"/>
  <c r="H22" i="12"/>
  <c r="H5" i="5"/>
  <c r="H24" i="5"/>
  <c r="H6" i="10"/>
  <c r="H15" i="9"/>
  <c r="H27" i="8"/>
  <c r="H17" i="11"/>
  <c r="H4" i="10"/>
  <c r="H24" i="10"/>
  <c r="H28" i="4"/>
  <c r="H20" i="10"/>
  <c r="H25" i="8"/>
  <c r="H14" i="10"/>
  <c r="H19" i="11"/>
  <c r="H27" i="11"/>
  <c r="H28" i="10"/>
  <c r="H20" i="4"/>
  <c r="H13" i="12"/>
  <c r="H3" i="11"/>
  <c r="H7" i="6"/>
  <c r="H9" i="9"/>
  <c r="H21" i="11"/>
  <c r="H30" i="6"/>
  <c r="H24" i="11"/>
  <c r="H32" i="10"/>
  <c r="H9" i="4"/>
  <c r="H24" i="8"/>
  <c r="H19" i="7"/>
  <c r="H9" i="8"/>
  <c r="H20" i="8"/>
  <c r="H13" i="6"/>
  <c r="H20" i="12"/>
  <c r="H10" i="6"/>
  <c r="H11" i="6"/>
  <c r="H12" i="4"/>
  <c r="H29" i="12"/>
  <c r="H4" i="7"/>
  <c r="H23" i="7"/>
  <c r="H15" i="11"/>
  <c r="H21" i="6"/>
  <c r="H23" i="9"/>
  <c r="H29" i="6"/>
  <c r="H4" i="11"/>
  <c r="H29" i="5"/>
  <c r="H3" i="5"/>
  <c r="H14" i="4"/>
  <c r="H26" i="8"/>
  <c r="H5" i="7"/>
  <c r="H3" i="8"/>
  <c r="H9" i="5"/>
  <c r="H29" i="4"/>
  <c r="H28" i="12"/>
  <c r="H12" i="11"/>
  <c r="H31" i="12"/>
  <c r="H25" i="7"/>
  <c r="H21" i="12"/>
  <c r="H12" i="7"/>
  <c r="H23" i="4"/>
  <c r="H3" i="6"/>
  <c r="H11" i="8"/>
  <c r="H9" i="7"/>
  <c r="H9" i="6"/>
  <c r="H5" i="9"/>
  <c r="H3" i="9"/>
  <c r="H6" i="6"/>
  <c r="H21" i="4"/>
  <c r="H22" i="9"/>
  <c r="H25" i="1"/>
  <c r="H7" i="11"/>
  <c r="H17" i="7"/>
  <c r="H30" i="7"/>
  <c r="H2" i="9"/>
  <c r="H31" i="4"/>
  <c r="H15" i="8"/>
  <c r="H10" i="11"/>
  <c r="H22" i="8"/>
  <c r="H13" i="4"/>
  <c r="H28" i="5"/>
  <c r="H31" i="7"/>
  <c r="H25" i="6"/>
  <c r="H14" i="8"/>
  <c r="H23" i="5"/>
  <c r="H8" i="8"/>
  <c r="H30" i="5"/>
  <c r="H26" i="7"/>
  <c r="H12" i="5"/>
  <c r="H17" i="8"/>
  <c r="H18" i="11"/>
  <c r="H16" i="4"/>
  <c r="H3" i="7"/>
  <c r="H13" i="11"/>
  <c r="H27" i="9"/>
  <c r="H17" i="12"/>
  <c r="H26" i="1"/>
  <c r="H12" i="10"/>
  <c r="H31" i="6"/>
  <c r="H30" i="8"/>
  <c r="H32" i="5"/>
  <c r="H23" i="11"/>
  <c r="H4" i="9"/>
  <c r="H16" i="10"/>
  <c r="H5" i="12"/>
  <c r="H32" i="7"/>
  <c r="H25" i="5"/>
  <c r="H18" i="9"/>
  <c r="H19" i="5"/>
  <c r="H20" i="11"/>
  <c r="H9" i="10"/>
  <c r="H4" i="4"/>
  <c r="H18" i="4"/>
  <c r="H19" i="4"/>
  <c r="H22" i="6"/>
  <c r="H24" i="9"/>
  <c r="H20" i="6"/>
  <c r="H11" i="12"/>
  <c r="H8" i="6"/>
  <c r="H11" i="10"/>
  <c r="H21" i="8"/>
  <c r="H18" i="5"/>
  <c r="H14" i="5"/>
  <c r="H7" i="7"/>
  <c r="H3" i="10"/>
  <c r="H25" i="4"/>
  <c r="H10" i="12"/>
  <c r="H29" i="8"/>
  <c r="H23" i="10"/>
  <c r="H30" i="11"/>
  <c r="H8" i="5"/>
  <c r="H2" i="8"/>
  <c r="H28" i="8"/>
  <c r="H21" i="5"/>
  <c r="H26" i="9"/>
  <c r="H28" i="7"/>
  <c r="H29" i="10"/>
  <c r="H11" i="11"/>
  <c r="H14" i="11"/>
  <c r="H30" i="9"/>
  <c r="H25" i="11"/>
  <c r="H20" i="5"/>
  <c r="H28" i="1"/>
  <c r="H26" i="4"/>
  <c r="H13" i="7"/>
  <c r="H16" i="6"/>
  <c r="H19" i="6"/>
  <c r="H31" i="1"/>
  <c r="H5" i="8"/>
  <c r="H6" i="9"/>
  <c r="H29" i="9"/>
  <c r="H24" i="6"/>
  <c r="H6" i="12"/>
  <c r="H2" i="12"/>
  <c r="H10" i="8"/>
  <c r="H22" i="7"/>
  <c r="H21" i="10"/>
  <c r="H7" i="8"/>
  <c r="H2" i="10"/>
  <c r="H18" i="12"/>
  <c r="H25" i="9"/>
  <c r="H11" i="5"/>
  <c r="H13" i="8"/>
  <c r="H7" i="9"/>
  <c r="H13" i="5"/>
  <c r="H31" i="5"/>
  <c r="H4" i="12"/>
  <c r="H12" i="6"/>
  <c r="H32" i="1"/>
  <c r="H19" i="12"/>
  <c r="H23" i="12"/>
  <c r="H26" i="11"/>
  <c r="H2" i="6"/>
  <c r="H4" i="5"/>
  <c r="H15" i="10"/>
  <c r="H8" i="9"/>
  <c r="H27" i="6"/>
  <c r="H10" i="5"/>
  <c r="I19" i="8" l="1"/>
  <c r="I18" i="8"/>
  <c r="I14" i="8"/>
  <c r="I13" i="8"/>
  <c r="I12" i="8"/>
  <c r="I11" i="8"/>
  <c r="I10" i="8"/>
  <c r="I7" i="8"/>
  <c r="I6" i="8"/>
  <c r="I5" i="8"/>
  <c r="G4" i="12"/>
  <c r="G3" i="12"/>
  <c r="G2" i="12"/>
  <c r="G31" i="9"/>
  <c r="G30" i="9"/>
  <c r="G29" i="9"/>
  <c r="G9" i="9"/>
  <c r="G8" i="9"/>
  <c r="G4" i="9"/>
  <c r="G3" i="9"/>
  <c r="G2" i="9"/>
  <c r="G32" i="8"/>
  <c r="N17" i="8" s="1"/>
  <c r="H9" i="13" s="1"/>
  <c r="I4" i="8"/>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9" l="1"/>
  <c r="H10" i="13" s="1"/>
  <c r="N17" i="6"/>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<sst xmlns="http://schemas.openxmlformats.org/spreadsheetml/2006/main" count="552" uniqueCount="84">
  <si>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</si>
  <si>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</si>
  <si>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</si>
  <si>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</si>
  <si>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</si>
  <si>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</si>
  <si>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</si>
  <si>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</si>
  <si>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</si>
  <si>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</si>
  <si>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</si>
  <si>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</si>
  <si>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</si>
  <si>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</si>
  <si>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</si>
  <si>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</si>
  <si>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</si>
  <si>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</si>
  <si>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</si>
  <si>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</si>
  <si>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</si>
  <si>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</si>
  <si>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</si>
  <si>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</si>
  <si>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</si>
  <si>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</si>
  <si>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</si>
  <si>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</si>
  <si>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</si>
  <si>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</si>
  <si>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</si>
  <si>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</si>
  <si>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</si>
  <si>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</si>
  <si>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</si>
  <si>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</si>
  <si>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</si>
  <si>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</si>
  <si>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</si>
  <si>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</si>
  <si>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</si>
  <si>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</si>
  <si>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</si>
  <si>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</si>
  <si>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</si>
  <si>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</si>
  <si>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</si>
  <si>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</si>
  <si>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</si>
  <si>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</si>
  <si>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</si>
  <si>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</si>
  <si>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</si>
  <si>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</si>
  <si>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</si>
  <si>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</si>
  <si>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</si>
  <si>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</si>
  <si>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</si>
  <si>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</si>
  <si>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</si>
  <si>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</si>
  <si>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</si>
  <si>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</si>
  <si>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</si>
  <si>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</si>
  <si>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</si>
  <si>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</si>
  <si>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</si>
  <si>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</si>
  <si>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</si>
  <si>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</si>
  <si>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</si>
  <si>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</si>
  <si>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</si>
  <si>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</si>
  <si>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</si>
  <si>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</si>
  <si>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</si>
  <si>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</si>
  <si>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</si>
  <si>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</si>
  <si>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</si>
  <si>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Telearbeit / 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</si>
</sst>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6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332031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2" zoomScaleNormal="100" workbookViewId="0">
      <selection activeCell="D33" sqref="D3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6" zoomScaleNormal="100" workbookViewId="0">
      <selection activeCell="J10" sqref="J10"/>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9.6640625" style="2" customWidth="1"/>
    <col min="11" max="11" width="11.5" style="2"/>
    <col min="12" max="12" width="13.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
      <c r="A32" s="23"/>
      <c r="H32" s="7"/>
      <c r="I32" s="7"/>
      <c r="J32" s="7"/>
      <c r="K32" s="39"/>
      <c r="L32" s="39"/>
    </row>
    <row r="33" spans="10:12" x14ac:dyDescent="0.2">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J13" sqref="J1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20.5" style="2" bestFit="1" customWidth="1"/>
    <col min="11" max="11" width="11.5" style="2"/>
    <col min="12" max="12" width="13.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2" zoomScaleNormal="100" workbookViewId="0">
      <selection activeCell="C26" sqref="C2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5" defaultRowHeight="15" x14ac:dyDescent="0.2"/>
  <cols>
    <col min="1" max="1" width="6.6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K19" sqref="K1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18.5</v>
      </c>
      <c r="O5" s="35"/>
      <c r="Q5" s="7"/>
    </row>
    <row r="6" spans="1:17" x14ac:dyDescent="0.2">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87.000000000000028</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73</v>
      </c>
      <c r="K11" s="39"/>
      <c r="L11" s="39"/>
      <c r="M11" s="1" t="s">
        <v>57</v>
      </c>
      <c r="N11" s="28">
        <f>SUM(Gesamt!F2:F9)</f>
        <v>0</v>
      </c>
      <c r="O11" s="35"/>
      <c r="Q11" s="7"/>
    </row>
    <row r="12" spans="1:17" x14ac:dyDescent="0.2">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57</v>
      </c>
      <c r="O17" s="35"/>
      <c r="Q17" s="7"/>
    </row>
    <row r="18" spans="1:17" x14ac:dyDescent="0.2">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3.5</v>
      </c>
      <c r="I20" s="27">
        <f t="shared" si="2"/>
        <v>0</v>
      </c>
      <c r="J20" s="7" t="s">
        <v>74</v>
      </c>
      <c r="K20" s="39"/>
      <c r="L20" s="39"/>
      <c r="M20" s="6" t="s">
        <v>43</v>
      </c>
      <c r="N20" s="7">
        <f>Gesamt!C30</f>
        <v>3.5</v>
      </c>
      <c r="O20" s="35"/>
      <c r="Q20" s="7"/>
    </row>
    <row r="21" spans="1:17" x14ac:dyDescent="0.2">
      <c r="A21" s="29">
        <v>46254</v>
      </c>
      <c r="B21" t="str">
        <f t="shared" si="0"/>
        <v>Do</v>
      </c>
      <c r="G21" s="27">
        <f t="shared" si="1"/>
        <v>0</v>
      </c>
      <c r="H21" s="27">
        <f ca="1">IF(Q21&lt;&gt;"",Q21,IF(OR(C21="Feiertag",A21&lt;Gesamt!$B$11,A21&gt;Gesamt!$B$13,),0,INDIRECT("N"&amp;WEEKDAY(A21,2)+19)))</f>
        <v>3.5</v>
      </c>
      <c r="I21" s="27">
        <f t="shared" si="2"/>
        <v>0</v>
      </c>
      <c r="J21" s="7" t="s">
        <v>74</v>
      </c>
      <c r="K21" s="39"/>
      <c r="L21" s="39"/>
      <c r="M21" s="6" t="s">
        <v>44</v>
      </c>
      <c r="N21" s="7">
        <f>Gesamt!C31</f>
        <v>3.5</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46258</v>
      </c>
      <c r="B25" t="str">
        <f t="shared" si="0"/>
        <v>Mo</v>
      </c>
      <c r="G25" s="27">
        <f t="shared" si="1"/>
        <v>0</v>
      </c>
      <c r="H25" s="27">
        <f ca="1">IF(Q25&lt;&gt;"",Q25,IF(OR(C25="Feiertag",A25&lt;Gesamt!$B$11,A25&gt;Gesamt!$B$13,),0,INDIRECT("N"&amp;WEEKDAY(A25,2)+19)))</f>
        <v>3.5</v>
      </c>
      <c r="I25" s="27">
        <f t="shared" si="2"/>
        <v>0</v>
      </c>
      <c r="J25" s="7" t="s">
        <v>73</v>
      </c>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3.5</v>
      </c>
      <c r="I26" s="27">
        <f t="shared" si="2"/>
        <v>0</v>
      </c>
      <c r="J26" s="7" t="s">
        <v>74</v>
      </c>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3.5</v>
      </c>
      <c r="I27" s="27">
        <f t="shared" si="2"/>
        <v>0</v>
      </c>
      <c r="J27" s="7" t="s">
        <v>74</v>
      </c>
      <c r="K27" s="39"/>
      <c r="L27" s="39"/>
      <c r="M27" s="13" t="s">
        <v>54</v>
      </c>
      <c r="N27" s="27">
        <f>SUM(N20:N26)</f>
        <v>14</v>
      </c>
      <c r="O27" s="35"/>
      <c r="Q27" s="7"/>
    </row>
    <row r="28" spans="1:17" x14ac:dyDescent="0.2">
      <c r="A28" s="29">
        <v>46261</v>
      </c>
      <c r="B28" t="str">
        <f t="shared" si="0"/>
        <v>Do</v>
      </c>
      <c r="G28" s="27">
        <f t="shared" si="1"/>
        <v>0</v>
      </c>
      <c r="H28" s="27">
        <f ca="1">IF(Q28&lt;&gt;"",Q28,IF(OR(C28="Feiertag",A28&lt;Gesamt!$B$11,A28&gt;Gesamt!$B$13,),0,INDIRECT("N"&amp;WEEKDAY(A28,2)+19)))</f>
        <v>3.5</v>
      </c>
      <c r="I28" s="27">
        <f t="shared" si="2"/>
        <v>0</v>
      </c>
      <c r="J28" s="7" t="s">
        <v>74</v>
      </c>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
      <c r="K33" s="39"/>
      <c r="L33" s="39"/>
    </row>
    <row r="34" spans="10:12" x14ac:dyDescent="0.2">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10" zoomScaleNormal="100" workbookViewId="0">
      <selection activeCell="E23" sqref="E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87.000000000000028</v>
      </c>
      <c r="O7" s="35"/>
      <c r="Q7" s="7"/>
    </row>
    <row r="8" spans="1:17" x14ac:dyDescent="0.2">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3.5</v>
      </c>
      <c r="I10" s="27">
        <f t="shared" si="2"/>
        <v>0</v>
      </c>
      <c r="J10" s="7" t="s">
        <v>73</v>
      </c>
      <c r="K10" s="39"/>
      <c r="L10" s="39"/>
      <c r="M10" s="25"/>
      <c r="O10" s="35"/>
      <c r="Q10" s="7"/>
    </row>
    <row r="11" spans="1:17" x14ac:dyDescent="0.2">
      <c r="A11" s="29">
        <v>46275</v>
      </c>
      <c r="B11" t="str">
        <f t="shared" si="0"/>
        <v>Do</v>
      </c>
      <c r="G11" s="27">
        <f t="shared" si="1"/>
        <v>0</v>
      </c>
      <c r="H11" s="27">
        <f ca="1">IF(Q11&lt;&gt;"",Q11,IF(OR(C11="Feiertag",A11&lt;Gesamt!$B$11,A11&gt;Gesamt!$B$13,),0,INDIRECT("N"&amp;WEEKDAY(A11,2)+19)))</f>
        <v>3.5</v>
      </c>
      <c r="I11" s="27">
        <f t="shared" si="2"/>
        <v>0</v>
      </c>
      <c r="J11" s="7" t="s">
        <v>74</v>
      </c>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8</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3.5</v>
      </c>
      <c r="I15" s="27">
        <f t="shared" si="2"/>
        <v>0</v>
      </c>
      <c r="J15" s="7" t="s">
        <v>73</v>
      </c>
      <c r="K15" s="39"/>
      <c r="L15" s="39"/>
      <c r="M15" s="1" t="s">
        <v>58</v>
      </c>
      <c r="N15">
        <f>Gesamt!B5+Gesamt!B7-SUM(Gesamt!G2:G10)</f>
        <v>3</v>
      </c>
      <c r="O15" s="35"/>
      <c r="Q15" s="7"/>
    </row>
    <row r="16" spans="1:17" x14ac:dyDescent="0.2">
      <c r="A16" s="29">
        <v>46280</v>
      </c>
      <c r="B16" t="str">
        <f t="shared" si="0"/>
        <v>Di</v>
      </c>
      <c r="G16" s="27">
        <f t="shared" si="1"/>
        <v>0</v>
      </c>
      <c r="H16" s="27">
        <f ca="1">IF(Q16&lt;&gt;"",Q16,IF(OR(C16="Feiertag",A16&lt;Gesamt!$B$11,A16&gt;Gesamt!$B$13,),0,INDIRECT("N"&amp;WEEKDAY(A16,2)+19)))</f>
        <v>3.5</v>
      </c>
      <c r="I16" s="27">
        <f t="shared" si="2"/>
        <v>0</v>
      </c>
      <c r="J16" s="7" t="s">
        <v>74</v>
      </c>
      <c r="K16" s="39"/>
      <c r="L16" s="39"/>
      <c r="O16" s="35"/>
      <c r="Q16" s="7"/>
    </row>
    <row r="17" spans="1:17" x14ac:dyDescent="0.2">
      <c r="A17" s="29">
        <v>46281</v>
      </c>
      <c r="B17" t="str">
        <f t="shared" si="0"/>
        <v>Mi</v>
      </c>
      <c r="G17" s="27">
        <f t="shared" si="1"/>
        <v>0</v>
      </c>
      <c r="H17" s="27">
        <f ca="1">IF(Q17&lt;&gt;"",Q17,IF(OR(C17="Feiertag",A17&lt;Gesamt!$B$11,A17&gt;Gesamt!$B$13,),0,INDIRECT("N"&amp;WEEKDAY(A17,2)+19)))</f>
        <v>3.5</v>
      </c>
      <c r="I17" s="27">
        <f t="shared" si="2"/>
        <v>0</v>
      </c>
      <c r="J17" s="7" t="s">
        <v>74</v>
      </c>
      <c r="K17" s="39"/>
      <c r="L17" s="39"/>
      <c r="M17" s="1" t="s">
        <v>50</v>
      </c>
      <c r="N17" s="27">
        <f ca="1">SUM(G2:G32)</f>
        <v>28</v>
      </c>
      <c r="O17" s="35"/>
      <c r="Q17" s="7"/>
    </row>
    <row r="18" spans="1:17" x14ac:dyDescent="0.2">
      <c r="A18" s="29">
        <v>46282</v>
      </c>
      <c r="B18" t="str">
        <f t="shared" si="0"/>
        <v>Do</v>
      </c>
      <c r="G18" s="27">
        <f t="shared" si="1"/>
        <v>0</v>
      </c>
      <c r="H18" s="27">
        <f ca="1">IF(Q18&lt;&gt;"",Q18,IF(OR(C18="Feiertag",A18&lt;Gesamt!$B$11,A18&gt;Gesamt!$B$13,),0,INDIRECT("N"&amp;WEEKDAY(A18,2)+19)))</f>
        <v>3.5</v>
      </c>
      <c r="I18" s="27">
        <f t="shared" si="2"/>
        <v>0</v>
      </c>
      <c r="J18" s="7" t="s">
        <v>74</v>
      </c>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46286</v>
      </c>
      <c r="B22" t="str">
        <f t="shared" si="0"/>
        <v>Mo</v>
      </c>
      <c r="G22" s="27">
        <f t="shared" si="1"/>
        <v>0</v>
      </c>
      <c r="H22" s="27">
        <f ca="1">IF(Q22&lt;&gt;"",Q22,IF(OR(C22="Feiertag",A22&lt;Gesamt!$B$11,A22&gt;Gesamt!$B$13,),0,INDIRECT("N"&amp;WEEKDAY(A22,2)+19)))</f>
        <v>3.5</v>
      </c>
      <c r="I22" s="27">
        <f t="shared" si="2"/>
        <v>0</v>
      </c>
      <c r="J22" s="7" t="s">
        <v>73</v>
      </c>
      <c r="K22" s="39"/>
      <c r="L22" s="39"/>
      <c r="M22" s="6" t="s">
        <v>45</v>
      </c>
      <c r="N22" s="7">
        <f>Gesamt!C32</f>
        <v>3.5</v>
      </c>
      <c r="O22" s="35"/>
      <c r="Q22" s="7"/>
    </row>
    <row r="23" spans="1:17" x14ac:dyDescent="0.2">
      <c r="A23" s="29">
        <v>46287</v>
      </c>
      <c r="B23" t="str">
        <f t="shared" ref="B23:B31" si="3">TEXT(A23,"TTT")</f>
        <v>Di</v>
      </c>
      <c r="G23" s="27">
        <f t="shared" si="1"/>
        <v>0</v>
      </c>
      <c r="H23" s="27">
        <f ca="1">IF(Q23&lt;&gt;"",Q23,IF(OR(C23="Feiertag",A23&lt;Gesamt!$B$11,A23&gt;Gesamt!$B$13,),0,INDIRECT("N"&amp;WEEKDAY(A23,2)+19)))</f>
        <v>3.5</v>
      </c>
      <c r="I23" s="27">
        <f t="shared" si="2"/>
        <v>0</v>
      </c>
      <c r="J23" s="7" t="s">
        <v>74</v>
      </c>
      <c r="K23" s="39"/>
      <c r="L23" s="39"/>
      <c r="M23" s="6" t="s">
        <v>46</v>
      </c>
      <c r="N23" s="7">
        <f>Gesamt!C33</f>
        <v>3.5</v>
      </c>
      <c r="O23" s="35"/>
      <c r="Q23" s="7"/>
    </row>
    <row r="24" spans="1:17" x14ac:dyDescent="0.2">
      <c r="A24" s="29">
        <v>46288</v>
      </c>
      <c r="B24" t="str">
        <f t="shared" si="3"/>
        <v>Mi</v>
      </c>
      <c r="G24" s="27">
        <f t="shared" si="1"/>
        <v>0</v>
      </c>
      <c r="H24" s="27">
        <f ca="1">IF(Q24&lt;&gt;"",Q24,IF(OR(C24="Feiertag",A24&lt;Gesamt!$B$11,A24&gt;Gesamt!$B$13,),0,INDIRECT("N"&amp;WEEKDAY(A24,2)+19)))</f>
        <v>3.5</v>
      </c>
      <c r="I24" s="27">
        <f t="shared" si="2"/>
        <v>0</v>
      </c>
      <c r="J24" s="7" t="s">
        <v>74</v>
      </c>
      <c r="K24" s="39"/>
      <c r="L24" s="39"/>
      <c r="M24" s="6" t="s">
        <v>47</v>
      </c>
      <c r="N24" s="7">
        <f>Gesamt!C34</f>
        <v>0</v>
      </c>
      <c r="O24" s="35"/>
      <c r="Q24" s="7"/>
    </row>
    <row r="25" spans="1:17" x14ac:dyDescent="0.2">
      <c r="A25" s="29">
        <v>46289</v>
      </c>
      <c r="B25" t="str">
        <f t="shared" si="3"/>
        <v>Do</v>
      </c>
      <c r="G25" s="27">
        <f t="shared" si="1"/>
        <v>0</v>
      </c>
      <c r="H25" s="27">
        <f ca="1">IF(Q25&lt;&gt;"",Q25,IF(OR(C25="Feiertag",A25&lt;Gesamt!$B$11,A25&gt;Gesamt!$B$13,),0,INDIRECT("N"&amp;WEEKDAY(A25,2)+19)))</f>
        <v>3.5</v>
      </c>
      <c r="I25" s="27">
        <f t="shared" si="2"/>
        <v>0</v>
      </c>
      <c r="J25" s="7" t="s">
        <v>74</v>
      </c>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C29" s="2" t="s">
        <v>22</v>
      </c>
      <c r="G29" s="27">
        <f t="shared" ca="1" si="1"/>
        <v>3.5</v>
      </c>
      <c r="H29" s="27">
        <f ca="1">IF(Q29&lt;&gt;"",Q29,IF(OR(C29="Feiertag",A29&lt;Gesamt!$B$11,A29&gt;Gesamt!$B$13,),0,INDIRECT("N"&amp;WEEKDAY(A29,2)+19)))</f>
        <v>3.5</v>
      </c>
      <c r="I29" s="27">
        <f t="shared" si="2"/>
        <v>0</v>
      </c>
      <c r="J29" s="7"/>
      <c r="K29" s="39"/>
      <c r="L29" s="39"/>
      <c r="O29" s="35"/>
      <c r="Q29" s="7"/>
    </row>
    <row r="30" spans="1:17" x14ac:dyDescent="0.2">
      <c r="A30" s="29">
        <v>46294</v>
      </c>
      <c r="B30" t="str">
        <f t="shared" si="3"/>
        <v>Di</v>
      </c>
      <c r="C30" s="2" t="s">
        <v>22</v>
      </c>
      <c r="G30" s="27">
        <f t="shared" ca="1" si="1"/>
        <v>3.5</v>
      </c>
      <c r="H30" s="27">
        <f ca="1">IF(Q30&lt;&gt;"",Q30,IF(OR(C30="Feiertag",A30&lt;Gesamt!$B$11,A30&gt;Gesamt!$B$13,),0,INDIRECT("N"&amp;WEEKDAY(A30,2)+19)))</f>
        <v>3.5</v>
      </c>
      <c r="I30" s="27">
        <f t="shared" si="2"/>
        <v>0</v>
      </c>
      <c r="J30" s="7"/>
      <c r="K30" s="39"/>
      <c r="L30" s="39"/>
      <c r="O30" s="35"/>
      <c r="Q30" s="7"/>
    </row>
    <row r="31" spans="1:17" x14ac:dyDescent="0.2">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K1" sqref="K1:L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87.000000000000028</v>
      </c>
      <c r="O7" s="35"/>
      <c r="Q7" s="7"/>
    </row>
    <row r="8" spans="1:17" x14ac:dyDescent="0.2">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3</v>
      </c>
      <c r="O15" s="35"/>
      <c r="Q15" s="7"/>
    </row>
    <row r="16" spans="1:17" x14ac:dyDescent="0.2">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K1" sqref="K1:L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87.000000000000028</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332031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87.000000000000028</v>
      </c>
      <c r="O7" s="35"/>
      <c r="Q7" s="7"/>
    </row>
    <row r="8" spans="1:17" x14ac:dyDescent="0.2">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33203125" style="2" bestFit="1" customWidth="1"/>
    <col min="6" max="9" width="11.5" style="2"/>
    <col min="10" max="10" width="22.66406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2.2500000000000027</v>
      </c>
      <c r="F4" s="8">
        <f>März!N9</f>
        <v>0</v>
      </c>
      <c r="G4" s="2">
        <f>März!N13</f>
        <v>0</v>
      </c>
      <c r="H4" s="7">
        <f>März!N17</f>
        <v>19.750000000000004</v>
      </c>
      <c r="I4" s="7"/>
      <c r="J4" s="7">
        <v>0</v>
      </c>
      <c r="Z4" s="2" t="b">
        <v>1</v>
      </c>
    </row>
    <row r="5" spans="1:26" x14ac:dyDescent="0.2">
      <c r="A5" s="1" t="s">
        <v>28</v>
      </c>
      <c r="B5" s="2">
        <v>16</v>
      </c>
      <c r="D5" s="6" t="s">
        <v>12</v>
      </c>
      <c r="E5" s="7">
        <f ca="1">April!N5</f>
        <v>0.75000000000000577</v>
      </c>
      <c r="F5" s="8">
        <f>April!N9</f>
        <v>0</v>
      </c>
      <c r="G5" s="2">
        <f>April!N13</f>
        <v>0</v>
      </c>
      <c r="H5" s="7">
        <f>April!N17</f>
        <v>60.25</v>
      </c>
      <c r="I5" s="7"/>
      <c r="J5" s="7">
        <v>0</v>
      </c>
      <c r="Z5" s="2" t="b">
        <v>0</v>
      </c>
    </row>
    <row r="6" spans="1:26" x14ac:dyDescent="0.2">
      <c r="D6" s="6" t="s">
        <v>13</v>
      </c>
      <c r="E6" s="7">
        <f ca="1">Mai!N5</f>
        <v>22.750000000000007</v>
      </c>
      <c r="F6" s="8">
        <f>Mai!N9</f>
        <v>0</v>
      </c>
      <c r="G6" s="2">
        <f>Mai!N13</f>
        <v>0</v>
      </c>
      <c r="H6" s="7">
        <f>Mai!N17</f>
        <v>71.75</v>
      </c>
      <c r="I6" s="7"/>
      <c r="J6" s="7">
        <v>0</v>
      </c>
      <c r="Z6" s="2" t="b">
        <v>0</v>
      </c>
    </row>
    <row r="7" spans="1:26" x14ac:dyDescent="0.2">
      <c r="A7" s="1" t="s">
        <v>30</v>
      </c>
      <c r="B7" s="2">
        <v>0</v>
      </c>
      <c r="D7" s="6" t="s">
        <v>14</v>
      </c>
      <c r="E7" s="7">
        <f ca="1">Juni!N5</f>
        <v>22.250000000000007</v>
      </c>
      <c r="F7" s="8">
        <f>Juni!N9</f>
        <v>0</v>
      </c>
      <c r="G7" s="2">
        <f>Juni!N13</f>
        <v>4</v>
      </c>
      <c r="H7" s="7">
        <f ca="1">Juni!N17</f>
        <v>81.75</v>
      </c>
      <c r="I7" s="7"/>
      <c r="J7" s="7">
        <v>0</v>
      </c>
      <c r="Z7" s="2" t="b">
        <v>0</v>
      </c>
    </row>
    <row r="8" spans="1:26" x14ac:dyDescent="0.2">
      <c r="D8" s="6" t="s">
        <v>15</v>
      </c>
      <c r="E8" s="7">
        <f ca="1">Juli!N5</f>
        <v>20.500000000000007</v>
      </c>
      <c r="F8" s="8">
        <f>Juli!N9</f>
        <v>0</v>
      </c>
      <c r="G8" s="2">
        <f>Juli!N13</f>
        <v>0</v>
      </c>
      <c r="H8" s="7">
        <f>Juli!N17</f>
        <v>83.5</v>
      </c>
      <c r="I8" s="7"/>
      <c r="J8" s="7">
        <v>0</v>
      </c>
    </row>
    <row r="9" spans="1:26" x14ac:dyDescent="0.2">
      <c r="A9" s="1" t="s">
        <v>29</v>
      </c>
      <c r="B9" s="2">
        <v>0</v>
      </c>
      <c r="D9" s="6" t="s">
        <v>16</v>
      </c>
      <c r="E9" s="7">
        <f ca="1">August!N5</f>
        <v>18.5</v>
      </c>
      <c r="F9" s="8">
        <f>August!N9</f>
        <v>0</v>
      </c>
      <c r="G9" s="2">
        <f>August!N13</f>
        <v>1</v>
      </c>
      <c r="H9" s="7">
        <f ca="1">August!N17</f>
        <v>57</v>
      </c>
      <c r="I9" s="7"/>
      <c r="J9" s="7">
        <v>0</v>
      </c>
    </row>
    <row r="10" spans="1:26" x14ac:dyDescent="0.2">
      <c r="D10" s="6" t="s">
        <v>17</v>
      </c>
      <c r="E10" s="7">
        <f>September!N5</f>
        <v>0</v>
      </c>
      <c r="F10" s="8">
        <f>September!N9</f>
        <v>0</v>
      </c>
      <c r="G10" s="2">
        <f>September!N13</f>
        <v>8</v>
      </c>
      <c r="H10" s="7">
        <f ca="1">September!N17</f>
        <v>28</v>
      </c>
      <c r="I10" s="7"/>
      <c r="J10" s="7">
        <v>0</v>
      </c>
    </row>
    <row r="11" spans="1:26" x14ac:dyDescent="0.2">
      <c r="A11" s="3" t="s">
        <v>38</v>
      </c>
      <c r="B11" s="5">
        <v>46105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3</v>
      </c>
      <c r="H13" s="7">
        <f ca="1">Dezember!N17</f>
        <v>10.5</v>
      </c>
      <c r="I13" s="7"/>
      <c r="J13" s="7">
        <v>0</v>
      </c>
    </row>
    <row r="14" spans="1:26" x14ac:dyDescent="0.2">
      <c r="E14" s="7"/>
      <c r="J14" s="7"/>
    </row>
    <row r="15" spans="1:26" x14ac:dyDescent="0.2">
      <c r="A15" s="3" t="s">
        <v>27</v>
      </c>
      <c r="B15" s="7">
        <v>14</v>
      </c>
      <c r="D15" s="9" t="s">
        <v>23</v>
      </c>
      <c r="E15" s="7">
        <f ca="1">SUM(E2:E13)</f>
        <v>87.000000000000028</v>
      </c>
      <c r="F15" s="8">
        <f>SUM(F2:F13)</f>
        <v>0</v>
      </c>
      <c r="G15" s="2">
        <f>SUM(G2:G13)</f>
        <v>16</v>
      </c>
      <c r="H15" s="7">
        <f ca="1">SUM(H2:H13)</f>
        <v>412.5</v>
      </c>
      <c r="I15" s="7"/>
      <c r="J15" s="7">
        <f>SUM(J2:J13)</f>
        <v>0</v>
      </c>
    </row>
    <row r="16" spans="1:26" x14ac:dyDescent="0.2">
      <c r="A16" s="6" t="s">
        <v>9</v>
      </c>
      <c r="B16" s="7">
        <f>Januar!N27</f>
        <v>14</v>
      </c>
    </row>
    <row r="17" spans="1:7" x14ac:dyDescent="0.2">
      <c r="A17" s="6" t="s">
        <v>10</v>
      </c>
      <c r="B17" s="7">
        <f>Februar!N27</f>
        <v>14</v>
      </c>
      <c r="D17" s="4" t="s">
        <v>39</v>
      </c>
      <c r="E17" s="7">
        <f ca="1">SUM(E2:E13)+B9-J15</f>
        <v>87.000000000000028</v>
      </c>
    </row>
    <row r="18" spans="1:7" x14ac:dyDescent="0.2">
      <c r="A18" s="6" t="s">
        <v>11</v>
      </c>
      <c r="B18" s="7">
        <f>März!N27</f>
        <v>14</v>
      </c>
      <c r="D18" s="9" t="s">
        <v>40</v>
      </c>
      <c r="G18" s="2">
        <f>B5+B7-G15</f>
        <v>0</v>
      </c>
    </row>
    <row r="19" spans="1:7" x14ac:dyDescent="0.2">
      <c r="A19" s="6" t="s">
        <v>12</v>
      </c>
      <c r="B19" s="7">
        <f>April!N27</f>
        <v>14</v>
      </c>
    </row>
    <row r="20" spans="1:7" x14ac:dyDescent="0.2">
      <c r="A20" s="6" t="s">
        <v>13</v>
      </c>
      <c r="B20" s="7">
        <f>Mai!N27</f>
        <v>14</v>
      </c>
    </row>
    <row r="21" spans="1:7" x14ac:dyDescent="0.2">
      <c r="A21" s="6" t="s">
        <v>14</v>
      </c>
      <c r="B21" s="7">
        <f>Juni!N27</f>
        <v>14</v>
      </c>
    </row>
    <row r="22" spans="1:7" x14ac:dyDescent="0.2">
      <c r="A22" s="6" t="s">
        <v>15</v>
      </c>
      <c r="B22" s="7">
        <f>Juli!N27</f>
        <v>14</v>
      </c>
    </row>
    <row r="23" spans="1:7" x14ac:dyDescent="0.2">
      <c r="A23" s="6" t="s">
        <v>16</v>
      </c>
      <c r="B23" s="7">
        <f>August!N27</f>
        <v>14</v>
      </c>
    </row>
    <row r="24" spans="1:7" x14ac:dyDescent="0.2">
      <c r="A24" s="6" t="s">
        <v>17</v>
      </c>
      <c r="B24" s="7">
        <f>September!N27</f>
        <v>14</v>
      </c>
    </row>
    <row r="25" spans="1:7" x14ac:dyDescent="0.2">
      <c r="A25" s="6" t="s">
        <v>18</v>
      </c>
      <c r="B25" s="7">
        <f>Oktober!N27</f>
        <v>14</v>
      </c>
    </row>
    <row r="26" spans="1:7" x14ac:dyDescent="0.2">
      <c r="A26" s="6" t="s">
        <v>19</v>
      </c>
      <c r="B26" s="7">
        <f>November!N27</f>
        <v>14</v>
      </c>
    </row>
    <row r="27" spans="1:7" x14ac:dyDescent="0.2">
      <c r="A27" s="6" t="s">
        <v>20</v>
      </c>
      <c r="B27" s="7">
        <f>Dezember!N27</f>
        <v>14</v>
      </c>
    </row>
    <row r="29" spans="1:7" x14ac:dyDescent="0.2">
      <c r="A29" s="3" t="s">
        <v>42</v>
      </c>
      <c r="C29" s="3" t="s">
        <v>6</v>
      </c>
    </row>
    <row r="30" spans="1:7" x14ac:dyDescent="0.2">
      <c r="A30" s="6" t="s">
        <v>43</v>
      </c>
      <c r="C30" s="7">
        <v>3.5</v>
      </c>
    </row>
    <row r="31" spans="1:7" x14ac:dyDescent="0.2">
      <c r="A31" s="6" t="s">
        <v>44</v>
      </c>
      <c r="C31" s="7">
        <v>3.5</v>
      </c>
    </row>
    <row r="32" spans="1:7" x14ac:dyDescent="0.2">
      <c r="A32" s="6" t="s">
        <v>45</v>
      </c>
      <c r="C32" s="7">
        <v>3.5</v>
      </c>
    </row>
    <row r="33" spans="1:3" x14ac:dyDescent="0.2">
      <c r="A33" s="6" t="s">
        <v>46</v>
      </c>
      <c r="C33" s="7">
        <v>3.5</v>
      </c>
    </row>
    <row r="34" spans="1:3" x14ac:dyDescent="0.2">
      <c r="A34" s="6" t="s">
        <v>47</v>
      </c>
      <c r="C34" s="7">
        <v>0</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4</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2026-09-03T08:38:15Z</dcterms:modified>
</cp:coreProperties>
</file>