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92C9700A-F8F6-074C-9C01-5801DBEF6320}" xr6:coauthVersionLast="47" xr6:coauthVersionMax="47" xr10:uidLastSave="{00000000-0000-0000-0000-000000000000}"/>
  <bookViews>
    <workbookView xWindow="23460" yWindow="22260" windowWidth="34560" windowHeight="2026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5" i="3"/>
  <c r="H30" i="3"/>
  <c r="H7" i="3"/>
  <c r="H10" i="3"/>
  <c r="H32" i="3"/>
  <c r="H20" i="3"/>
  <c r="H3" i="3"/>
  <c r="H23" i="3"/>
  <c r="H28" i="3"/>
  <c r="H15" i="3"/>
  <c r="H21" i="3"/>
  <c r="H29" i="3"/>
  <c r="H31" i="3"/>
  <c r="H4" i="3"/>
  <c r="H27" i="3"/>
  <c r="H9" i="3"/>
  <c r="H22" i="3"/>
  <c r="H18" i="3"/>
  <c r="H16" i="3"/>
  <c r="H11" i="3"/>
  <c r="H6" i="3"/>
  <c r="H17" i="3"/>
  <c r="H2" i="3"/>
  <c r="H8" i="3"/>
  <c r="H14" i="3"/>
  <c r="H24" i="3"/>
  <c r="H13"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8"/>
  <c r="H7" i="7"/>
  <c r="H23" i="5"/>
  <c r="H10" i="1"/>
  <c r="H13" i="11"/>
  <c r="H27" i="6"/>
  <c r="H28" i="4"/>
  <c r="H26" i="5"/>
  <c r="H29" i="6"/>
  <c r="H14" i="5"/>
  <c r="H20" i="5"/>
  <c r="H22" i="6"/>
  <c r="H14" i="2"/>
  <c r="H5" i="6"/>
  <c r="H19" i="10"/>
  <c r="H30" i="7"/>
  <c r="H15" i="1"/>
  <c r="H9" i="5"/>
  <c r="H12" i="5"/>
  <c r="H10" i="10"/>
  <c r="H29" i="11"/>
  <c r="H13" i="1"/>
  <c r="H20" i="9"/>
  <c r="H24" i="9"/>
  <c r="H27" i="1"/>
  <c r="H23" i="4"/>
  <c r="H26" i="4"/>
  <c r="H31" i="8"/>
  <c r="H11" i="8"/>
  <c r="H27" i="8"/>
  <c r="H2" i="2"/>
  <c r="H19" i="3"/>
  <c r="H30" i="10"/>
  <c r="H27" i="11"/>
  <c r="H25" i="4"/>
  <c r="H17" i="7"/>
  <c r="H23" i="9"/>
  <c r="H29" i="10"/>
  <c r="H26" i="7"/>
  <c r="H3" i="9"/>
  <c r="H9" i="11"/>
  <c r="H14" i="6"/>
  <c r="H2" i="9"/>
  <c r="H9" i="4"/>
  <c r="H13" i="4"/>
  <c r="H7" i="4"/>
  <c r="H4" i="10"/>
  <c r="H26" i="11"/>
  <c r="H6" i="4"/>
  <c r="H19" i="4"/>
  <c r="H16" i="7"/>
  <c r="H18" i="5"/>
  <c r="H4" i="12"/>
  <c r="H10" i="4"/>
  <c r="H6" i="6"/>
  <c r="H11" i="9"/>
  <c r="H14" i="4"/>
  <c r="H5" i="11"/>
  <c r="H18" i="9"/>
  <c r="H31" i="7"/>
  <c r="H8" i="6"/>
  <c r="H17" i="9"/>
  <c r="H20" i="6"/>
  <c r="H31" i="5"/>
  <c r="H12" i="7"/>
  <c r="H13" i="6"/>
  <c r="H6" i="10"/>
  <c r="H20" i="12"/>
  <c r="H23" i="11"/>
  <c r="H14" i="10"/>
  <c r="H9" i="12"/>
  <c r="H18" i="2"/>
  <c r="H18" i="6"/>
  <c r="H16" i="10"/>
  <c r="H7" i="12"/>
  <c r="H19" i="11"/>
  <c r="H6" i="7"/>
  <c r="H11" i="2"/>
  <c r="H3" i="11"/>
  <c r="H29" i="12"/>
  <c r="H24" i="7"/>
  <c r="H3" i="7"/>
  <c r="H28" i="9"/>
  <c r="H32" i="1"/>
  <c r="H21" i="1"/>
  <c r="H4" i="5"/>
  <c r="H23" i="10"/>
  <c r="H10" i="9"/>
  <c r="H18" i="1"/>
  <c r="H12" i="6"/>
  <c r="H18" i="8"/>
  <c r="H23" i="1"/>
  <c r="H6" i="2"/>
  <c r="H31" i="12"/>
  <c r="H17" i="1"/>
  <c r="H22" i="2"/>
  <c r="H27" i="9"/>
  <c r="H5" i="12"/>
  <c r="H13" i="2"/>
  <c r="H15" i="9"/>
  <c r="H22" i="9"/>
  <c r="H19" i="8"/>
  <c r="H24" i="2"/>
  <c r="H29" i="9"/>
  <c r="H9" i="8"/>
  <c r="H4" i="1"/>
  <c r="H21" i="5"/>
  <c r="H21" i="2"/>
  <c r="H31" i="10"/>
  <c r="H3" i="4"/>
  <c r="H7" i="6"/>
  <c r="H26" i="1"/>
  <c r="H16" i="8"/>
  <c r="H20" i="7"/>
  <c r="H18" i="11"/>
  <c r="H21" i="10"/>
  <c r="H6" i="9"/>
  <c r="H29" i="4"/>
  <c r="H23" i="6"/>
  <c r="H2" i="11"/>
  <c r="H31" i="1"/>
  <c r="H9" i="10"/>
  <c r="H16" i="5"/>
  <c r="H20" i="8"/>
  <c r="H7" i="9"/>
  <c r="H18" i="7"/>
  <c r="H25" i="5"/>
  <c r="H9" i="7"/>
  <c r="H28" i="5"/>
  <c r="H25" i="1"/>
  <c r="H4" i="6"/>
  <c r="H17" i="11"/>
  <c r="H4" i="9"/>
  <c r="H22" i="1"/>
  <c r="H24" i="1"/>
  <c r="H12" i="10"/>
  <c r="H31" i="9"/>
  <c r="H7" i="8"/>
  <c r="H27" i="10"/>
  <c r="H30" i="5"/>
  <c r="H5" i="2"/>
  <c r="H8" i="9"/>
  <c r="H7" i="1"/>
  <c r="H13" i="9"/>
  <c r="H15" i="4"/>
  <c r="H13" i="7"/>
  <c r="H13" i="8"/>
  <c r="H5" i="10"/>
  <c r="H16" i="4"/>
  <c r="H13" i="5"/>
  <c r="H9" i="2"/>
  <c r="H11" i="10"/>
  <c r="H5" i="8"/>
  <c r="H28" i="6"/>
  <c r="H7" i="2"/>
  <c r="H21" i="12"/>
  <c r="H8" i="2"/>
  <c r="H5" i="5"/>
  <c r="H26" i="6"/>
  <c r="H6" i="11"/>
  <c r="H16" i="2"/>
  <c r="H15" i="5"/>
  <c r="H26" i="3"/>
  <c r="H26" i="12"/>
  <c r="H2" i="10"/>
  <c r="H20" i="11"/>
  <c r="H28" i="1"/>
  <c r="H4" i="2"/>
  <c r="H12" i="9"/>
  <c r="H5" i="4"/>
  <c r="H10" i="2"/>
  <c r="H2" i="5"/>
  <c r="H16" i="12"/>
  <c r="H8" i="12"/>
  <c r="H19" i="7"/>
  <c r="H15" i="12"/>
  <c r="H30" i="6"/>
  <c r="H24" i="8"/>
  <c r="H19" i="6"/>
  <c r="H2" i="12"/>
  <c r="H2" i="7"/>
  <c r="H22" i="11"/>
  <c r="H5" i="7"/>
  <c r="H10" i="6"/>
  <c r="H28" i="8"/>
  <c r="H8" i="7"/>
  <c r="H31" i="4"/>
  <c r="H26" i="8"/>
  <c r="H19" i="5"/>
  <c r="H21" i="9"/>
  <c r="H10" i="8"/>
  <c r="H11" i="4"/>
  <c r="H29" i="1"/>
  <c r="H27" i="2"/>
  <c r="H32" i="10"/>
  <c r="H21" i="4"/>
  <c r="H23" i="2"/>
  <c r="H22" i="5"/>
  <c r="H28" i="12"/>
  <c r="H12" i="8"/>
  <c r="H14" i="11"/>
  <c r="H11" i="6"/>
  <c r="H13" i="12"/>
  <c r="H19" i="1"/>
  <c r="H32" i="7"/>
  <c r="H9" i="9"/>
  <c r="H32" i="8"/>
  <c r="H22" i="12"/>
  <c r="H19" i="12"/>
  <c r="H6" i="5"/>
  <c r="H24" i="12"/>
  <c r="H25" i="2"/>
  <c r="H24" i="11"/>
  <c r="H29" i="8"/>
  <c r="H27" i="7"/>
  <c r="H2" i="1"/>
  <c r="H24" i="6"/>
  <c r="H9" i="6"/>
  <c r="H22" i="8"/>
  <c r="H17" i="5"/>
  <c r="H28" i="7"/>
  <c r="H17" i="2"/>
  <c r="H23" i="7"/>
  <c r="H4" i="8"/>
  <c r="H19" i="9"/>
  <c r="H11" i="12"/>
  <c r="H7" i="5"/>
  <c r="H32" i="5"/>
  <c r="H11" i="11"/>
  <c r="H31" i="11"/>
  <c r="H4" i="11"/>
  <c r="H16" i="9"/>
  <c r="H21" i="7"/>
  <c r="H4" i="7"/>
  <c r="H10" i="12"/>
  <c r="H25" i="6"/>
  <c r="H27" i="4"/>
  <c r="H12" i="4"/>
  <c r="H6" i="8"/>
  <c r="H17" i="4"/>
  <c r="H18" i="12"/>
  <c r="H29" i="2"/>
  <c r="H5" i="9"/>
  <c r="H27" i="5"/>
  <c r="H12" i="11"/>
  <c r="H15" i="11"/>
  <c r="H9" i="1"/>
  <c r="H30" i="11"/>
  <c r="H22" i="4"/>
  <c r="H30" i="8"/>
  <c r="H5" i="1"/>
  <c r="H18" i="4"/>
  <c r="H16" i="11"/>
  <c r="H8" i="5"/>
  <c r="H10" i="5"/>
  <c r="H3" i="2"/>
  <c r="H11" i="1"/>
  <c r="H21" i="8"/>
  <c r="H21" i="6"/>
  <c r="H24" i="5"/>
  <c r="H12" i="2"/>
  <c r="H3" i="12"/>
  <c r="H30" i="1"/>
  <c r="H29" i="7"/>
  <c r="H7" i="11"/>
  <c r="H17" i="12"/>
  <c r="H20" i="4"/>
  <c r="H15" i="2"/>
  <c r="H20" i="2"/>
  <c r="H3" i="10"/>
  <c r="H14" i="12"/>
  <c r="H26" i="10"/>
  <c r="H8" i="8"/>
  <c r="H26" i="2"/>
  <c r="H3" i="5"/>
  <c r="H28" i="11"/>
  <c r="H4" i="4"/>
  <c r="H22" i="7"/>
  <c r="H14" i="1"/>
  <c r="H20" i="10"/>
  <c r="H11" i="7"/>
  <c r="H15" i="7"/>
  <c r="H24" i="10"/>
  <c r="H17" i="8"/>
  <c r="H3" i="6"/>
  <c r="H12" i="3"/>
  <c r="H2" i="4"/>
  <c r="H5" i="3"/>
  <c r="H18" i="10"/>
  <c r="H28" i="2"/>
  <c r="H14" i="9"/>
  <c r="H3" i="1"/>
  <c r="H8" i="4"/>
  <c r="H32" i="12"/>
  <c r="H25" i="12"/>
  <c r="H27" i="12"/>
  <c r="H14" i="8"/>
  <c r="H25" i="9"/>
  <c r="H13" i="10"/>
  <c r="H12" i="1"/>
  <c r="H23" i="8"/>
  <c r="H19" i="2"/>
  <c r="H14" i="7"/>
  <c r="H12" i="12"/>
  <c r="H29" i="5"/>
  <c r="H8" i="10"/>
  <c r="H11" i="5"/>
  <c r="H10" i="7"/>
  <c r="H6" i="1"/>
  <c r="H2" i="8"/>
  <c r="H8" i="11"/>
  <c r="H23" i="12"/>
  <c r="H7" i="10"/>
  <c r="H30" i="12"/>
  <c r="H26" i="9"/>
  <c r="H28" i="10"/>
  <c r="H30" i="9"/>
  <c r="H17" i="10"/>
  <c r="H25" i="8"/>
  <c r="H24" i="4"/>
  <c r="H16" i="1"/>
  <c r="H15" i="6"/>
  <c r="H17" i="6"/>
  <c r="H2" i="6"/>
  <c r="H22" i="10"/>
  <c r="H3" i="8"/>
  <c r="H31" i="6"/>
  <c r="H10" i="11"/>
  <c r="H8" i="1"/>
  <c r="H25" i="10"/>
  <c r="H25" i="11"/>
  <c r="H21" i="11"/>
  <c r="H20" i="1"/>
  <c r="H25" i="7"/>
  <c r="H6" i="12"/>
  <c r="H16" i="6"/>
  <c r="H15" i="10"/>
  <c r="H30" i="4"/>
  <c r="I2" i="4" l="1"/>
  <c r="I4" i="4"/>
  <c r="I3" i="4"/>
  <c r="I30" i="4"/>
  <c r="I31" i="4"/>
  <c r="I29" i="4"/>
  <c r="I28" i="4"/>
  <c r="I24" i="4"/>
  <c r="I22" i="4"/>
  <c r="I21" i="4"/>
  <c r="I25" i="4"/>
  <c r="I23" i="4"/>
  <c r="I18" i="4"/>
  <c r="I17" i="4"/>
  <c r="I16" i="4"/>
  <c r="I15" i="4"/>
  <c r="I14" i="4"/>
  <c r="I8" i="4"/>
  <c r="I11" i="4"/>
  <c r="I10" i="4"/>
  <c r="I7" i="4"/>
  <c r="I9" i="4"/>
  <c r="G21" i="1"/>
  <c r="I21" i="1" s="1"/>
  <c r="G20" i="1"/>
  <c r="I20" i="1" s="1"/>
  <c r="G19" i="1"/>
  <c r="I19" i="1" s="1"/>
  <c r="I32" i="1"/>
  <c r="I31" i="1"/>
  <c r="I24" i="1"/>
  <c r="I27" i="1"/>
  <c r="I26" i="1"/>
  <c r="I25" i="1"/>
  <c r="I28" i="1"/>
  <c r="I17" i="1"/>
  <c r="I18" i="1"/>
  <c r="I12" i="1"/>
  <c r="I13" i="1"/>
  <c r="I14" i="1"/>
  <c r="I11" i="1"/>
  <c r="I10" i="1"/>
  <c r="I5" i="1"/>
  <c r="I3" i="1"/>
  <c r="I4" i="1"/>
  <c r="I6" i="1"/>
  <c r="I7" i="1"/>
  <c r="G14" i="2"/>
  <c r="I14" i="2" s="1"/>
  <c r="G13" i="2"/>
  <c r="I13" i="2" s="1"/>
  <c r="G12" i="2"/>
  <c r="I12" i="2" s="1"/>
  <c r="G11" i="2"/>
  <c r="I11" i="2" s="1"/>
  <c r="G10" i="2"/>
  <c r="I10" i="2" s="1"/>
  <c r="I27" i="2"/>
  <c r="I28" i="2"/>
  <c r="I26" i="2"/>
  <c r="I24" i="2"/>
  <c r="I25" i="2"/>
  <c r="I18" i="2"/>
  <c r="I17" i="2"/>
  <c r="I19" i="2"/>
  <c r="I21" i="2"/>
  <c r="I20" i="2"/>
  <c r="I7" i="2"/>
  <c r="I5" i="2"/>
  <c r="I6" i="2"/>
  <c r="I3"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N17" i="2"/>
  <c r="H3"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<sst xmlns="http://schemas.openxmlformats.org/spreadsheetml/2006/main" count="522" uniqueCount="80">
  <si>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</si>
  <si>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</si>
  <si>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</si>
  <si>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</si>
  <si>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</si>
  <si>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</si>
  <si>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</si>
  <si>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</si>
  <si>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</si>
  <si>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</si>
  <si>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</si>
  <si>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</si>
  <si>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</si>
  <si>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</si>
  <si>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</si>
  <si>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</si>
  <si>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</si>
  <si>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</si>
  <si>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</si>
  <si>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</si>
  <si>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</si>
  <si>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</si>
  <si>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</si>
  <si>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</si>
  <si>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</si>
  <si>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</si>
  <si>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</si>
  <si>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</si>
  <si>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</si>
  <si>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</si>
  <si>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</si>
  <si>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</si>
  <si>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</si>
  <si>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</si>
  <si>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</si>
  <si>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</si>
  <si>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</si>
  <si>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</si>
  <si>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</si>
  <si>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</si>
  <si>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</si>
  <si>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</si>
  <si>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</si>
  <si>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</si>
  <si>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</si>
  <si>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</si>
  <si>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</si>
  <si>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</si>
  <si>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</si>
  <si>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</si>
  <si>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</si>
  <si>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</si>
  <si>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</si>
  <si>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</si>
  <si>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</si>
  <si>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</si>
  <si>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</si>
  <si>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</si>
  <si>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</si>
  <si>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</si>
  <si>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</si>
  <si>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</si>
  <si>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</si>
  <si>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</si>
  <si>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</si>
  <si>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</si>
  <si>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</si>
  <si>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</si>
  <si>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</si>
  <si>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</si>
  <si>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</si>
  <si>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</si>
  <si>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Dominik Crlenec</t>
  </si>
  <si>
    <t>Kitzberg</t>
  </si>
  <si>
    <t>Vorschuß € 720</t>
  </si>
  <si>
    <t>Vorschuß € 450,00</t>
  </si>
  <si>
    <t>Lager</t>
  </si>
  <si>
    <t>Hohenburg</t>
  </si>
  <si>
    <t>Vorschuß € 880,00</t>
  </si>
  <si>
    <t>Vorschuß € 510,00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</si>
</sst>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Dominik Crlenec</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35</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35</v>
      </c>
      <c r="L15" s="39">
        <v>27.9</v>
      </c>
      <c r="M15" s="1" t="s">
        <v>58</v>
      </c>
      <c r="N15">
        <f>Gesamt!B5+Gesamt!B7-Gesamt!G2</f>
        <v>23</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35</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35</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v>35</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v>35</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35</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35</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35</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35</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35</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35</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35</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35</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35</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35</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2">
      <c r="K33" s="39"/>
      <c r="L33" s="39"/>
    </row>
    <row r="34" spans="10:12" x14ac:dyDescent="0.2">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76</v>
      </c>
      <c r="K3" s="39"/>
      <c r="L3" s="39"/>
      <c r="M3" s="44" t="str">
        <f>Gesamt!A3</f>
        <v>Dominik Crlenec</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c r="L5" s="39"/>
      <c r="M5" s="1" t="s">
        <v>8</v>
      </c>
      <c r="N5" s="27">
        <f ca="1">SUM(I2:I32)</f>
        <v>-2.1316282072803006E-14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C10" s="2" t="s">
        <v>22</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t="s">
        <v>76</v>
      </c>
      <c r="K10" s="39"/>
      <c r="L10" s="39"/>
      <c r="M10" s="25"/>
      <c r="O10" s="35"/>
      <c r="Q10" s="7"/>
    </row>
    <row r="11" spans="1:17" x14ac:dyDescent="0.2">
      <c r="A11" s="29">
        <v>46063</v>
      </c>
      <c r="B11" t="str">
        <f t="shared" si="0"/>
        <v>Di</v>
      </c>
      <c r="C11" s="2" t="s">
        <v>22</v>
      </c>
      <c r="D11" s="24">
        <v>0.29166666666666669</v>
      </c>
      <c r="E11" s="24">
        <v>0.66666666666666663</v>
      </c>
      <c r="F11" s="24">
        <v>4.1666666666666664E-2</v>
      </c>
      <c r="G11" s="27">
        <f t="shared" ca="1" si="1"/>
        <v>8</v>
      </c>
      <c r="H11" s="27">
        <f ca="1">IF(Q11&lt;&gt;"",Q11,IF(OR(C11="Feiertag",A11&lt;Gesamt!$B$11,A11&gt;Gesamt!$B$13,),0,INDIRECT("N"&amp;WEEKDAY(A11,2)+19)))</f>
        <v>8</v>
      </c>
      <c r="I11" s="27">
        <f t="shared" ca="1" si="2"/>
        <v>0</v>
      </c>
      <c r="J11" s="7" t="s">
        <v>76</v>
      </c>
      <c r="K11" s="39"/>
      <c r="L11" s="39"/>
      <c r="M11" s="1" t="s">
        <v>57</v>
      </c>
      <c r="N11" s="28">
        <f>SUM(Gesamt!F2:F3)</f>
        <v>0</v>
      </c>
      <c r="O11" s="35"/>
      <c r="Q11" s="7"/>
    </row>
    <row r="12" spans="1:17" x14ac:dyDescent="0.2">
      <c r="A12" s="29">
        <v>46064</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t="s">
        <v>76</v>
      </c>
      <c r="K12" s="39"/>
      <c r="L12" s="39"/>
      <c r="M12" s="25"/>
      <c r="O12" s="35"/>
      <c r="Q12" s="7"/>
    </row>
    <row r="13" spans="1:17" x14ac:dyDescent="0.2">
      <c r="A13" s="29">
        <v>46065</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t="s">
        <v>76</v>
      </c>
      <c r="K13" s="39"/>
      <c r="L13" s="39"/>
      <c r="M13" s="1" t="s">
        <v>26</v>
      </c>
      <c r="N13">
        <f>COUNTIF(C2:C32, "Urlaub")+COUNTIF(C2:C32,"Urlaub halber Tag")/2</f>
        <v>5</v>
      </c>
      <c r="O13" s="35"/>
      <c r="Q13" s="7"/>
    </row>
    <row r="14" spans="1:17" x14ac:dyDescent="0.2">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76</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c r="L17" s="39"/>
      <c r="M17" s="1" t="s">
        <v>50</v>
      </c>
      <c r="N17" s="27">
        <f ca="1">SUM(G2:G32)</f>
        <v>154</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76</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M30" s="42" t="s">
        <v>75</v>
      </c>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8:I29">
    <cfRule type="expression" dxfId="37" priority="1">
      <formula>$C8="Feiertag"</formula>
    </cfRule>
    <cfRule type="expression" dxfId="36" priority="2">
      <formula>WEEKDAY($A8,2)&gt;=6</formula>
    </cfRule>
  </conditionalFormatting>
  <conditionalFormatting sqref="A2:J2 G3:J3 G4:I7 J4: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c r="L3" s="39"/>
      <c r="M3" s="44" t="str">
        <f>Gesamt!A3</f>
        <v>Dominik Crlenec</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30</v>
      </c>
      <c r="L5" s="39"/>
      <c r="M5" s="1" t="s">
        <v>8</v>
      </c>
      <c r="N5" s="27">
        <f ca="1">SUM(I2:I32)</f>
        <v>-2.8421709430404007E-14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c r="L7" s="39"/>
      <c r="M7" s="1" t="s">
        <v>59</v>
      </c>
      <c r="N7" s="27">
        <f ca="1">Gesamt!B9+SUM(Gesamt!E2:E4)-SUM(Gesamt!J2:J4)</f>
        <v>-6.9277916736609768E-14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77</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77</v>
      </c>
      <c r="K18" s="39">
        <v>30</v>
      </c>
      <c r="L18" s="39"/>
      <c r="O18" s="35"/>
      <c r="Q18" s="7"/>
    </row>
    <row r="19" spans="1:17" x14ac:dyDescent="0.2">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2">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77</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77</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77</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77</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77</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77</v>
      </c>
      <c r="K30" s="39"/>
      <c r="L30" s="39"/>
      <c r="M30" s="43" t="s">
        <v>78</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77</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77</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3" priority="9">
      <formula>$C3="Feiertag"</formula>
    </cfRule>
    <cfRule type="expression" dxfId="32" priority="10">
      <formula>WEEKDAY($A3,2)&gt;=6</formula>
    </cfRule>
  </conditionalFormatting>
  <conditionalFormatting sqref="A8:I32">
    <cfRule type="expression" dxfId="31" priority="1">
      <formula>$C8="Feiertag"</formula>
    </cfRule>
    <cfRule type="expression" dxfId="30" priority="2">
      <formula>WEEKDAY($A8,2)&gt;=6</formula>
    </cfRule>
  </conditionalFormatting>
  <conditionalFormatting sqref="A2:J2 G3:J3 G4:I7 J4: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N40" sqref="N40"/>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c r="M3" s="44" t="str">
        <f>Gesamt!A3</f>
        <v>Dominik Crlenec</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77</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77</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77</v>
      </c>
      <c r="K7" s="39"/>
      <c r="L7" s="39"/>
      <c r="M7" s="1" t="s">
        <v>59</v>
      </c>
      <c r="N7" s="27">
        <f ca="1">Gesamt!B9+SUM(Gesamt!E2:E5)-SUM(Gesamt!J2:J5)</f>
        <v>-9.9475983006414026E-14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77</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77</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77</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77</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77</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77</v>
      </c>
      <c r="K15" s="39">
        <v>30</v>
      </c>
      <c r="L15" s="39"/>
      <c r="M15" s="1" t="s">
        <v>58</v>
      </c>
      <c r="N15">
        <f>Gesamt!B5+Gesamt!B7-SUM(Gesamt!G2:G5)</f>
        <v>15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77</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77</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77</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77</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77</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77</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77</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77</v>
      </c>
      <c r="K30" s="39">
        <v>30</v>
      </c>
      <c r="L30" s="39"/>
      <c r="M30" s="43" t="s">
        <v>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77</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1 G28:I31 A2:C4 G2:J2 G3:I4 J3:J31">
    <cfRule type="expression" dxfId="27" priority="11">
      <formula>$C2="Feiertag"</formula>
    </cfRule>
    <cfRule type="expression" dxfId="26"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1">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Dominik Crlenec</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-9.9475983006414026E-14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15</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-9.9475983006414026E-14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Dominik Crlenec</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Dominik Crlenec</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Dominik Crlenec</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Dominik Crlenec</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32" sqref="G3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5" t="s">
        <v>72</v>
      </c>
      <c r="B3" s="45"/>
      <c r="D3" s="6" t="s">
        <v>10</v>
      </c>
      <c r="E3" s="7">
        <f ca="1">Februar!N5</f>
        <v>-2.1316282072803006E-14</v>
      </c>
      <c r="F3" s="8">
        <f>Februar!N9</f>
        <v>0</v>
      </c>
      <c r="G3" s="2">
        <f>Februar!N13</f>
        <v>5</v>
      </c>
      <c r="H3" s="7">
        <f ca="1">Februar!N17</f>
        <v>154</v>
      </c>
      <c r="I3" s="7"/>
      <c r="J3" s="7">
        <v>0</v>
      </c>
      <c r="Z3" s="2" t="b">
        <v>1</v>
      </c>
    </row>
    <row r="4" spans="1:26" x14ac:dyDescent="0.2">
      <c r="D4" s="6" t="s">
        <v>11</v>
      </c>
      <c r="E4" s="7">
        <f ca="1">März!N5</f>
        <v>-2.8421709430404007E-14</v>
      </c>
      <c r="F4" s="8">
        <f>März!N9</f>
        <v>0</v>
      </c>
      <c r="G4" s="2">
        <f>März!N13</f>
        <v>3</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-9.9475983006414026E-14</v>
      </c>
      <c r="F15" s="8">
        <f>SUM(F2:F13)</f>
        <v>0</v>
      </c>
      <c r="G15" s="2">
        <f>SUM(G2:G13)</f>
        <v>8</v>
      </c>
      <c r="H15" s="7">
        <f ca="1">SUM(H2:H13)</f>
        <v>593.5</v>
      </c>
      <c r="I15" s="7"/>
      <c r="J15" s="7">
        <f>SUM(J2:J13)</f>
        <v>0</v>
      </c>
    </row>
    <row r="16" spans="1:26" x14ac:dyDescent="0.2">
      <c r="A16" s="6" t="s">
        <v>9</v>
      </c>
      <c r="B16" s="7">
        <f>Januar!N27</f>
        <v>38.5</v>
      </c>
    </row>
    <row r="17" spans="1:7" x14ac:dyDescent="0.2">
      <c r="A17" s="6" t="s">
        <v>10</v>
      </c>
      <c r="B17" s="7">
        <f>Februar!N27</f>
        <v>38.5</v>
      </c>
      <c r="D17" s="4" t="s">
        <v>39</v>
      </c>
      <c r="E17" s="7">
        <f ca="1">SUM(E2:E13)+B9-J15</f>
        <v>-9.9475983006414026E-14</v>
      </c>
    </row>
    <row r="18" spans="1:7" x14ac:dyDescent="0.2">
      <c r="A18" s="6" t="s">
        <v>11</v>
      </c>
      <c r="B18" s="7">
        <f>März!N27</f>
        <v>38.5</v>
      </c>
      <c r="D18" s="9" t="s">
        <v>40</v>
      </c>
      <c r="G18" s="2">
        <f>B5+B7-G15</f>
        <v>15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2026-05-11T08:54:19Z</dcterms:modified>
</cp:coreProperties>
</file>