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
    </mc:Choice>
  </mc:AlternateContent>
  <xr:revisionPtr revIDLastSave="0" documentId="13_ncr:1_{53FE8252-8475-4409-8C80-1C6A2733E5E5}" xr6:coauthVersionLast="47" xr6:coauthVersionMax="47" xr10:uidLastSave="{00000000-0000-0000-0000-000000000000}"/>
  <bookViews>
    <workbookView xWindow="10560" yWindow="25812" windowWidth="23256" windowHeight="12456" activeTab="3"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18" i="3"/>
  <c r="H21" i="3"/>
  <c r="H29" i="3"/>
  <c r="H13" i="3"/>
  <c r="H31" i="3"/>
  <c r="H24" i="3"/>
  <c r="H10" i="3"/>
  <c r="H3" i="3"/>
  <c r="H28" i="3"/>
  <c r="H9" i="3"/>
  <c r="H16" i="3"/>
  <c r="H25" i="3"/>
  <c r="H23" i="3"/>
  <c r="H30" i="3"/>
  <c r="H22" i="3"/>
  <c r="H7" i="3"/>
  <c r="H4" i="3"/>
  <c r="H14" i="3"/>
  <c r="H27" i="3"/>
  <c r="H15" i="3"/>
  <c r="H11" i="3"/>
  <c r="H8" i="3"/>
  <c r="H20" i="3"/>
  <c r="H32" i="3"/>
  <c r="H17" i="3"/>
  <c r="H2" i="3"/>
  <c r="H6"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7" i="6"/>
  <c r="H5" i="12"/>
  <c r="H20" i="10"/>
  <c r="H14" i="10"/>
  <c r="H24" i="12"/>
  <c r="H6" i="9"/>
  <c r="H29" i="9"/>
  <c r="H31" i="9"/>
  <c r="H11" i="4"/>
  <c r="H13" i="8"/>
  <c r="H5" i="5"/>
  <c r="H22" i="6"/>
  <c r="H14" i="9"/>
  <c r="H31" i="11"/>
  <c r="H22" i="8"/>
  <c r="H5" i="7"/>
  <c r="H14" i="2"/>
  <c r="H30" i="11"/>
  <c r="H4" i="12"/>
  <c r="H8" i="6"/>
  <c r="H9" i="12"/>
  <c r="H25" i="6"/>
  <c r="H19" i="12"/>
  <c r="H25" i="2"/>
  <c r="H4" i="10"/>
  <c r="H31" i="4"/>
  <c r="H18" i="2"/>
  <c r="H3" i="10"/>
  <c r="H17" i="12"/>
  <c r="H31" i="12"/>
  <c r="H27" i="2"/>
  <c r="H20" i="2"/>
  <c r="H10" i="4"/>
  <c r="H2" i="6"/>
  <c r="H27" i="4"/>
  <c r="H3" i="2"/>
  <c r="H11" i="10"/>
  <c r="H3" i="6"/>
  <c r="H32" i="7"/>
  <c r="H16" i="1"/>
  <c r="H8" i="4"/>
  <c r="H6" i="7"/>
  <c r="H29" i="5"/>
  <c r="H7" i="6"/>
  <c r="H13" i="4"/>
  <c r="H19" i="11"/>
  <c r="H23" i="5"/>
  <c r="H3" i="12"/>
  <c r="H25" i="11"/>
  <c r="H18" i="11"/>
  <c r="H26" i="9"/>
  <c r="H24" i="11"/>
  <c r="H5" i="10"/>
  <c r="H16" i="12"/>
  <c r="H25" i="1"/>
  <c r="H31" i="6"/>
  <c r="H10" i="2"/>
  <c r="H12" i="8"/>
  <c r="H7" i="8"/>
  <c r="H20" i="6"/>
  <c r="H32" i="5"/>
  <c r="H22" i="7"/>
  <c r="H24" i="10"/>
  <c r="H13" i="7"/>
  <c r="H3" i="8"/>
  <c r="H21" i="6"/>
  <c r="H9" i="1"/>
  <c r="H32" i="8"/>
  <c r="H6" i="2"/>
  <c r="H25" i="5"/>
  <c r="H27" i="6"/>
  <c r="H28" i="4"/>
  <c r="H9" i="6"/>
  <c r="H12" i="6"/>
  <c r="H11" i="1"/>
  <c r="H11" i="12"/>
  <c r="H14" i="6"/>
  <c r="H12" i="11"/>
  <c r="H21" i="9"/>
  <c r="H19" i="1"/>
  <c r="H18" i="7"/>
  <c r="H9" i="9"/>
  <c r="H18" i="6"/>
  <c r="H6" i="4"/>
  <c r="H16" i="11"/>
  <c r="H22" i="9"/>
  <c r="H17" i="2"/>
  <c r="H29" i="12"/>
  <c r="H5" i="4"/>
  <c r="H11" i="5"/>
  <c r="H2" i="9"/>
  <c r="H8" i="7"/>
  <c r="H32" i="1"/>
  <c r="H21" i="12"/>
  <c r="H15" i="10"/>
  <c r="H8" i="9"/>
  <c r="H6" i="8"/>
  <c r="H6" i="11"/>
  <c r="H2" i="4"/>
  <c r="H3" i="11"/>
  <c r="H14" i="5"/>
  <c r="H22" i="4"/>
  <c r="H2" i="12"/>
  <c r="H16" i="5"/>
  <c r="H7" i="12"/>
  <c r="H16" i="2"/>
  <c r="H27" i="8"/>
  <c r="H8" i="8"/>
  <c r="H25" i="7"/>
  <c r="H21" i="5"/>
  <c r="H3" i="4"/>
  <c r="H32" i="12"/>
  <c r="H2" i="8"/>
  <c r="H9" i="5"/>
  <c r="H16" i="8"/>
  <c r="H2" i="5"/>
  <c r="H13" i="10"/>
  <c r="H28" i="1"/>
  <c r="H31" i="7"/>
  <c r="H12" i="5"/>
  <c r="H20" i="5"/>
  <c r="H18" i="5"/>
  <c r="H11" i="9"/>
  <c r="H26" i="7"/>
  <c r="H17" i="5"/>
  <c r="H20" i="11"/>
  <c r="H29" i="8"/>
  <c r="H26" i="4"/>
  <c r="H30" i="10"/>
  <c r="H12" i="7"/>
  <c r="H4" i="6"/>
  <c r="H10" i="11"/>
  <c r="H8" i="5"/>
  <c r="H7" i="11"/>
  <c r="H23" i="7"/>
  <c r="H23" i="8"/>
  <c r="H14" i="12"/>
  <c r="H5" i="6"/>
  <c r="H19" i="3"/>
  <c r="H28" i="12"/>
  <c r="H22" i="2"/>
  <c r="H26" i="12"/>
  <c r="H26" i="6"/>
  <c r="H19" i="6"/>
  <c r="H30" i="5"/>
  <c r="H27" i="10"/>
  <c r="H5" i="1"/>
  <c r="H6" i="12"/>
  <c r="H16" i="7"/>
  <c r="H23" i="9"/>
  <c r="H15" i="6"/>
  <c r="H12" i="10"/>
  <c r="H5" i="3"/>
  <c r="H5" i="8"/>
  <c r="H26" i="2"/>
  <c r="H28" i="10"/>
  <c r="H9" i="4"/>
  <c r="H28" i="9"/>
  <c r="H23" i="6"/>
  <c r="H29" i="6"/>
  <c r="H29" i="2"/>
  <c r="H31" i="1"/>
  <c r="H4" i="8"/>
  <c r="H18" i="8"/>
  <c r="H22" i="12"/>
  <c r="H16" i="10"/>
  <c r="H19" i="4"/>
  <c r="H10" i="9"/>
  <c r="H30" i="6"/>
  <c r="H12" i="3"/>
  <c r="H24" i="1"/>
  <c r="H7" i="9"/>
  <c r="H14" i="1"/>
  <c r="H13" i="11"/>
  <c r="H27" i="11"/>
  <c r="H4" i="11"/>
  <c r="H28" i="2"/>
  <c r="H18" i="10"/>
  <c r="H22" i="5"/>
  <c r="H27" i="9"/>
  <c r="H20" i="8"/>
  <c r="H7" i="1"/>
  <c r="H30" i="4"/>
  <c r="H27" i="12"/>
  <c r="H4" i="9"/>
  <c r="H23" i="11"/>
  <c r="H30" i="12"/>
  <c r="H22" i="10"/>
  <c r="H15" i="9"/>
  <c r="H3" i="9"/>
  <c r="H5" i="9"/>
  <c r="H12" i="4"/>
  <c r="H19" i="7"/>
  <c r="H16" i="9"/>
  <c r="H23" i="12"/>
  <c r="H27" i="7"/>
  <c r="H29" i="10"/>
  <c r="H25" i="4"/>
  <c r="H23" i="2"/>
  <c r="H20" i="9"/>
  <c r="H23" i="1"/>
  <c r="H15" i="12"/>
  <c r="H9" i="10"/>
  <c r="H29" i="11"/>
  <c r="H21" i="11"/>
  <c r="H7" i="5"/>
  <c r="H2" i="11"/>
  <c r="H13" i="9"/>
  <c r="H10" i="8"/>
  <c r="H24" i="7"/>
  <c r="H11" i="8"/>
  <c r="H8" i="12"/>
  <c r="H12" i="1"/>
  <c r="H8" i="11"/>
  <c r="H30" i="8"/>
  <c r="H20" i="1"/>
  <c r="H12" i="12"/>
  <c r="H6" i="10"/>
  <c r="H24" i="8"/>
  <c r="H2" i="1"/>
  <c r="H31" i="5"/>
  <c r="H16" i="4"/>
  <c r="H7" i="2"/>
  <c r="H17" i="1"/>
  <c r="H9" i="2"/>
  <c r="H2" i="2"/>
  <c r="H32" i="10"/>
  <c r="H12" i="2"/>
  <c r="H25" i="10"/>
  <c r="H24" i="6"/>
  <c r="H14" i="8"/>
  <c r="H4" i="7"/>
  <c r="H7" i="10"/>
  <c r="H13" i="6"/>
  <c r="H26" i="1"/>
  <c r="H4" i="5"/>
  <c r="H23" i="10"/>
  <c r="H19" i="10"/>
  <c r="H8" i="1"/>
  <c r="H12" i="9"/>
  <c r="H19" i="9"/>
  <c r="H29" i="1"/>
  <c r="H2" i="10"/>
  <c r="H2" i="7"/>
  <c r="H23" i="4"/>
  <c r="H7" i="4"/>
  <c r="H4" i="1"/>
  <c r="H15" i="4"/>
  <c r="H17" i="4"/>
  <c r="H28" i="7"/>
  <c r="H8" i="2"/>
  <c r="H15" i="5"/>
  <c r="H10" i="7"/>
  <c r="H26" i="3"/>
  <c r="H7" i="7"/>
  <c r="H19" i="5"/>
  <c r="H11" i="7"/>
  <c r="H30" i="1"/>
  <c r="H3" i="5"/>
  <c r="H29" i="4"/>
  <c r="H6" i="1"/>
  <c r="H19" i="2"/>
  <c r="H9" i="8"/>
  <c r="H24" i="2"/>
  <c r="H14" i="7"/>
  <c r="H10" i="12"/>
  <c r="H17" i="9"/>
  <c r="H15" i="7"/>
  <c r="H16" i="6"/>
  <c r="H18" i="12"/>
  <c r="H31" i="10"/>
  <c r="H24" i="4"/>
  <c r="H20" i="4"/>
  <c r="H5" i="2"/>
  <c r="H21" i="1"/>
  <c r="H13" i="5"/>
  <c r="H20" i="12"/>
  <c r="H11" i="11"/>
  <c r="H28" i="5"/>
  <c r="H29" i="7"/>
  <c r="H28" i="6"/>
  <c r="H20" i="7"/>
  <c r="H10" i="10"/>
  <c r="H26" i="8"/>
  <c r="H19" i="8"/>
  <c r="H22" i="1"/>
  <c r="H10" i="5"/>
  <c r="H15" i="11"/>
  <c r="H26" i="10"/>
  <c r="H3" i="1"/>
  <c r="H28" i="11"/>
  <c r="H13" i="1"/>
  <c r="H17" i="10"/>
  <c r="H18" i="9"/>
  <c r="H21" i="7"/>
  <c r="H26" i="5"/>
  <c r="H21" i="4"/>
  <c r="H13" i="12"/>
  <c r="H30" i="9"/>
  <c r="H17" i="8"/>
  <c r="H25" i="8"/>
  <c r="H17" i="7"/>
  <c r="H4" i="4"/>
  <c r="H28" i="8"/>
  <c r="H15" i="8"/>
  <c r="H25" i="9"/>
  <c r="H14" i="4"/>
  <c r="H15" i="2"/>
  <c r="H14" i="11"/>
  <c r="H4" i="2"/>
  <c r="H31" i="8"/>
  <c r="H6" i="5"/>
  <c r="H26" i="11"/>
  <c r="H17" i="11"/>
  <c r="H25" i="12"/>
  <c r="H22" i="11"/>
  <c r="H9" i="7"/>
  <c r="H10" i="1"/>
  <c r="H10" i="6"/>
  <c r="H11" i="2"/>
  <c r="H24" i="9"/>
  <c r="H24" i="5"/>
  <c r="H15" i="1"/>
  <c r="H6" i="6"/>
  <c r="H18" i="1"/>
  <c r="H8" i="10"/>
  <c r="H11" i="6"/>
  <c r="H3" i="7"/>
  <c r="H21" i="10"/>
  <c r="H18" i="4"/>
  <c r="H27" i="5"/>
  <c r="H5" i="11"/>
  <c r="H13" i="2"/>
  <c r="H21" i="2"/>
  <c r="H27" i="1"/>
  <c r="H9" i="11"/>
  <c r="H30" i="7"/>
  <c r="H21" i="8"/>
  <c r="G27" i="12" l="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<sst xmlns="http://schemas.openxmlformats.org/spreadsheetml/2006/main" count="435" uniqueCount="73">
  <si>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</si>
  <si>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</si>
  <si>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</si>
  <si>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</si>
  <si>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</si>
  <si>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</si>
  <si>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</si>
  <si>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</si>
  <si>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</si>
  <si>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</si>
  <si>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</si>
  <si>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</si>
  <si>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</si>
  <si>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</si>
  <si>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</si>
  <si>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</si>
  <si>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</si>
  <si>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</si>
  <si>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</si>
  <si>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</si>
  <si>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</si>
  <si>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</si>
  <si>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</si>
  <si>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</si>
  <si>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</si>
  <si>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</si>
  <si>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</si>
  <si>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</si>
  <si>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</si>
  <si>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</si>
  <si>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</si>
  <si>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</si>
  <si>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</si>
  <si>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</si>
  <si>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</si>
  <si>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</si>
  <si>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</si>
  <si>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</si>
  <si>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</si>
  <si>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</si>
  <si>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</si>
  <si>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</si>
  <si>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Max Mustermann</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</si>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</sst>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3" borderId="0" xfId="0" applyFont="1" applyFill="1" applyProtection="1">
      <protection locked="0"/>
    </xf>
    <xf numFmtId="0" fontId="1" fillId="3" borderId="0" xfId="0" applyFont="1" applyFill="1"/>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61</v>
      </c>
      <c r="I1" s="20" t="s">
        <v>7</v>
      </c>
      <c r="J1" s="20" t="s">
        <v>36</v>
      </c>
      <c r="K1" s="19" t="s">
        <v>68</v>
      </c>
      <c r="L1" s="19" t="s">
        <v>70</v>
      </c>
      <c r="M1" s="36" t="str">
        <f>TEXT(A2,"MMMM")&amp;" "&amp;YEAR(A2)</f>
        <v>Jänner 2026</v>
      </c>
      <c r="O1" s="34"/>
      <c r="Q1" s="33" t="s">
        <v>57</v>
      </c>
      <c r="R1" s="25"/>
      <c r="S1" s="25"/>
      <c r="T1" s="25"/>
      <c r="U1" s="25"/>
    </row>
    <row r="2" spans="1:21" x14ac:dyDescent="0.35">
      <c r="A2" s="29">
        <v>46023</v>
      </c>
      <c r="B2" t="str">
        <f>TEXT(A2,"TTT")</f>
        <v>Do</v>
      </c>
      <c r="C2" s="26" t="s">
        <v>66</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72</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Max Mustermann</v>
      </c>
      <c r="N3" s="42"/>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35">
      <c r="A7" s="29">
        <v>46028</v>
      </c>
      <c r="B7" t="str">
        <f t="shared" si="0"/>
        <v>Di</v>
      </c>
      <c r="C7" s="2" t="s">
        <v>66</v>
      </c>
      <c r="G7" s="27">
        <f t="shared" si="1"/>
        <v>0</v>
      </c>
      <c r="H7" s="27">
        <f ca="1">IF(Q7&lt;&gt;"",Q7,IF(OR(C7="Feiertag",A7&lt;Gesamt!$B$11,A7&gt;Gesamt!$B$13,),0,INDIRECT("N"&amp;WEEKDAY(A7,2)+19)))</f>
        <v>0</v>
      </c>
      <c r="I7" s="27">
        <f t="shared" si="2"/>
        <v>0</v>
      </c>
      <c r="J7" s="7"/>
      <c r="K7" s="39"/>
      <c r="L7" s="39"/>
      <c r="M7" s="1" t="s">
        <v>60</v>
      </c>
      <c r="N7" s="27">
        <f>Gesamt!B9+Gesamt!E2-Gesamt!J2</f>
        <v>0</v>
      </c>
      <c r="O7" s="35"/>
      <c r="Q7" s="7"/>
    </row>
    <row r="8" spans="1:21" x14ac:dyDescent="0.35">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58</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8</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8</v>
      </c>
      <c r="I15" s="27">
        <f t="shared" si="2"/>
        <v>0</v>
      </c>
      <c r="J15" s="7"/>
      <c r="K15" s="39"/>
      <c r="L15" s="39"/>
      <c r="M15" s="1" t="s">
        <v>59</v>
      </c>
      <c r="N15">
        <f>Gesamt!B5+Gesamt!B7-Gesamt!G2</f>
        <v>25</v>
      </c>
      <c r="O15" s="35"/>
      <c r="Q15" s="7"/>
    </row>
    <row r="16" spans="1:21" x14ac:dyDescent="0.35">
      <c r="A16" s="29">
        <v>46037</v>
      </c>
      <c r="B16" t="str">
        <f t="shared" si="0"/>
        <v>Do</v>
      </c>
      <c r="G16" s="27">
        <f t="shared" si="1"/>
        <v>0</v>
      </c>
      <c r="H16" s="27">
        <f ca="1">IF(Q16&lt;&gt;"",Q16,IF(OR(C16="Feiertag",A16&lt;Gesamt!$B$11,A16&gt;Gesamt!$B$13,),0,INDIRECT("N"&amp;WEEKDAY(A16,2)+19)))</f>
        <v>8</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6.5</v>
      </c>
      <c r="I17" s="27">
        <f t="shared" si="2"/>
        <v>0</v>
      </c>
      <c r="J17" s="7"/>
      <c r="K17" s="39"/>
      <c r="L17" s="39"/>
      <c r="M17" s="1" t="s">
        <v>51</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8</v>
      </c>
      <c r="I20" s="27">
        <f t="shared" si="2"/>
        <v>0</v>
      </c>
      <c r="J20" s="7"/>
      <c r="K20" s="39"/>
      <c r="L20" s="39"/>
      <c r="M20" s="6" t="s">
        <v>44</v>
      </c>
      <c r="N20" s="7">
        <f>Gesamt!C30</f>
        <v>8</v>
      </c>
      <c r="O20" s="35"/>
      <c r="Q20" s="7"/>
    </row>
    <row r="21" spans="1:17" x14ac:dyDescent="0.35">
      <c r="A21" s="29">
        <v>46042</v>
      </c>
      <c r="B21" t="str">
        <f t="shared" si="0"/>
        <v>Di</v>
      </c>
      <c r="G21" s="27">
        <f t="shared" si="1"/>
        <v>0</v>
      </c>
      <c r="H21" s="27">
        <f ca="1">IF(Q21&lt;&gt;"",Q21,IF(OR(C21="Feiertag",A21&lt;Gesamt!$B$11,A21&gt;Gesamt!$B$13,),0,INDIRECT("N"&amp;WEEKDAY(A21,2)+19)))</f>
        <v>8</v>
      </c>
      <c r="I21" s="27">
        <f t="shared" si="2"/>
        <v>0</v>
      </c>
      <c r="J21" s="7"/>
      <c r="K21" s="39"/>
      <c r="L21" s="39"/>
      <c r="M21" s="6" t="s">
        <v>45</v>
      </c>
      <c r="N21" s="7">
        <f>Gesamt!C31</f>
        <v>8</v>
      </c>
      <c r="O21" s="35"/>
      <c r="Q21" s="7"/>
    </row>
    <row r="22" spans="1:17" x14ac:dyDescent="0.35">
      <c r="A22" s="29">
        <v>46043</v>
      </c>
      <c r="B22" t="str">
        <f t="shared" si="0"/>
        <v>Mi</v>
      </c>
      <c r="G22" s="27">
        <f t="shared" si="1"/>
        <v>0</v>
      </c>
      <c r="H22" s="27">
        <f ca="1">IF(Q22&lt;&gt;"",Q22,IF(OR(C22="Feiertag",A22&lt;Gesamt!$B$11,A22&gt;Gesamt!$B$13,),0,INDIRECT("N"&amp;WEEKDAY(A22,2)+19)))</f>
        <v>8</v>
      </c>
      <c r="I22" s="27">
        <f t="shared" si="2"/>
        <v>0</v>
      </c>
      <c r="J22" s="7"/>
      <c r="K22" s="39"/>
      <c r="L22" s="39"/>
      <c r="M22" s="6" t="s">
        <v>46</v>
      </c>
      <c r="N22" s="7">
        <f>Gesamt!C32</f>
        <v>8</v>
      </c>
      <c r="O22" s="35"/>
      <c r="Q22" s="7"/>
    </row>
    <row r="23" spans="1:17" x14ac:dyDescent="0.35">
      <c r="A23" s="29">
        <v>46044</v>
      </c>
      <c r="B23" t="str">
        <f t="shared" si="0"/>
        <v>Do</v>
      </c>
      <c r="G23" s="27">
        <f t="shared" si="1"/>
        <v>0</v>
      </c>
      <c r="H23" s="27">
        <f ca="1">IF(Q23&lt;&gt;"",Q23,IF(OR(C23="Feiertag",A23&lt;Gesamt!$B$11,A23&gt;Gesamt!$B$13,),0,INDIRECT("N"&amp;WEEKDAY(A23,2)+19)))</f>
        <v>8</v>
      </c>
      <c r="I23" s="27">
        <f t="shared" si="2"/>
        <v>0</v>
      </c>
      <c r="J23" s="7"/>
      <c r="K23" s="39"/>
      <c r="L23" s="39"/>
      <c r="M23" s="6" t="s">
        <v>47</v>
      </c>
      <c r="N23" s="7">
        <f>Gesamt!C33</f>
        <v>8</v>
      </c>
      <c r="O23" s="35"/>
      <c r="Q23" s="7"/>
    </row>
    <row r="24" spans="1:17" x14ac:dyDescent="0.35">
      <c r="A24" s="29">
        <v>46045</v>
      </c>
      <c r="B24" t="str">
        <f t="shared" si="0"/>
        <v>Fr</v>
      </c>
      <c r="G24" s="27">
        <f t="shared" si="1"/>
        <v>0</v>
      </c>
      <c r="H24" s="27">
        <f ca="1">IF(Q24&lt;&gt;"",Q24,IF(OR(C24="Feiertag",A24&lt;Gesamt!$B$11,A24&gt;Gesamt!$B$13,),0,INDIRECT("N"&amp;WEEKDAY(A24,2)+19)))</f>
        <v>6.5</v>
      </c>
      <c r="I24" s="27">
        <f t="shared" si="2"/>
        <v>0</v>
      </c>
      <c r="J24" s="7"/>
      <c r="K24" s="39"/>
      <c r="L24" s="39"/>
      <c r="M24" s="6" t="s">
        <v>48</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49</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50</v>
      </c>
      <c r="N26" s="7">
        <f>Gesamt!C36</f>
        <v>0</v>
      </c>
      <c r="O26" s="35"/>
      <c r="Q26" s="7"/>
    </row>
    <row r="27" spans="1:17" x14ac:dyDescent="0.35">
      <c r="A27" s="29">
        <v>46048</v>
      </c>
      <c r="B27" t="str">
        <f t="shared" si="0"/>
        <v>Mo</v>
      </c>
      <c r="G27" s="27">
        <f t="shared" si="1"/>
        <v>0</v>
      </c>
      <c r="H27" s="27">
        <f ca="1">IF(Q27&lt;&gt;"",Q27,IF(OR(C27="Feiertag",A27&lt;Gesamt!$B$11,A27&gt;Gesamt!$B$13,),0,INDIRECT("N"&amp;WEEKDAY(A27,2)+19)))</f>
        <v>8</v>
      </c>
      <c r="I27" s="27">
        <f t="shared" si="2"/>
        <v>0</v>
      </c>
      <c r="J27" s="7"/>
      <c r="K27" s="39"/>
      <c r="L27" s="39"/>
      <c r="M27" s="13" t="s">
        <v>55</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8</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69</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61</v>
      </c>
      <c r="I1" s="20" t="s">
        <v>7</v>
      </c>
      <c r="J1" s="20" t="s">
        <v>36</v>
      </c>
      <c r="K1" s="19" t="s">
        <v>68</v>
      </c>
      <c r="L1" s="19" t="s">
        <v>70</v>
      </c>
      <c r="M1" s="37" t="str">
        <f>TEXT(A2,"MMMM")&amp;" "&amp;YEAR(A2)</f>
        <v>Februar 2026</v>
      </c>
      <c r="O1" s="34"/>
      <c r="Q1" s="33" t="s">
        <v>57</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8</v>
      </c>
      <c r="I3" s="27">
        <f t="shared" ref="I3:I29" si="2">IF(OR(C3="Überstundenabbau",C3="Urlaub halber Tag",E3&lt;&gt;""),G3-H3,0)</f>
        <v>0</v>
      </c>
      <c r="J3" s="7"/>
      <c r="K3" s="39"/>
      <c r="L3" s="39"/>
      <c r="M3" s="42" t="str">
        <f>Gesamt!A3</f>
        <v>Max Mustermann</v>
      </c>
      <c r="N3" s="42"/>
      <c r="O3" s="35"/>
      <c r="Q3" s="7"/>
    </row>
    <row r="4" spans="1:17" x14ac:dyDescent="0.35">
      <c r="A4" s="29">
        <v>46056</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6.5</v>
      </c>
      <c r="I7" s="27">
        <f t="shared" si="2"/>
        <v>0</v>
      </c>
      <c r="J7" s="7"/>
      <c r="K7" s="39"/>
      <c r="L7" s="39"/>
      <c r="M7" s="1" t="s">
        <v>60</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8</v>
      </c>
      <c r="I11" s="27">
        <f t="shared" si="2"/>
        <v>0</v>
      </c>
      <c r="J11" s="7"/>
      <c r="K11" s="39"/>
      <c r="L11" s="39"/>
      <c r="M11" s="1" t="s">
        <v>58</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59</v>
      </c>
      <c r="N15">
        <f>Gesamt!B5+Gesamt!B7-SUM(Gesamt!G2:G3)</f>
        <v>25</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8</v>
      </c>
      <c r="I17" s="27">
        <f t="shared" si="2"/>
        <v>0</v>
      </c>
      <c r="J17" s="7"/>
      <c r="K17" s="39"/>
      <c r="L17" s="39"/>
      <c r="M17" s="1" t="s">
        <v>51</v>
      </c>
      <c r="N17" s="27">
        <f>SUM(G2:G32)</f>
        <v>0</v>
      </c>
      <c r="O17" s="35"/>
      <c r="Q17" s="7"/>
    </row>
    <row r="18" spans="1:17" x14ac:dyDescent="0.35">
      <c r="A18" s="29">
        <v>46070</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8</v>
      </c>
      <c r="I20" s="27">
        <f t="shared" si="2"/>
        <v>0</v>
      </c>
      <c r="J20" s="7"/>
      <c r="K20" s="39"/>
      <c r="L20" s="39"/>
      <c r="M20" s="6" t="s">
        <v>44</v>
      </c>
      <c r="N20" s="7">
        <f>Gesamt!C30</f>
        <v>8</v>
      </c>
      <c r="O20" s="35"/>
      <c r="Q20" s="7"/>
    </row>
    <row r="21" spans="1:17" x14ac:dyDescent="0.35">
      <c r="A21" s="29">
        <v>46073</v>
      </c>
      <c r="B21" t="str">
        <f t="shared" si="0"/>
        <v>Fr</v>
      </c>
      <c r="G21" s="27">
        <f t="shared" si="1"/>
        <v>0</v>
      </c>
      <c r="H21" s="27">
        <f ca="1">IF(Q21&lt;&gt;"",Q21,IF(OR(C21="Feiertag",A21&lt;Gesamt!$B$11,A21&gt;Gesamt!$B$13,),0,INDIRECT("N"&amp;WEEKDAY(A21,2)+19)))</f>
        <v>6.5</v>
      </c>
      <c r="I21" s="27">
        <f t="shared" si="2"/>
        <v>0</v>
      </c>
      <c r="J21" s="7"/>
      <c r="K21" s="39"/>
      <c r="L21" s="39"/>
      <c r="M21" s="6" t="s">
        <v>45</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46</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47</v>
      </c>
      <c r="N23" s="7">
        <f>Gesamt!C33</f>
        <v>8</v>
      </c>
      <c r="O23" s="35"/>
      <c r="Q23" s="7"/>
    </row>
    <row r="24" spans="1:17" x14ac:dyDescent="0.35">
      <c r="A24" s="29">
        <v>46076</v>
      </c>
      <c r="B24" t="str">
        <f t="shared" si="0"/>
        <v>Mo</v>
      </c>
      <c r="G24" s="27">
        <f t="shared" si="1"/>
        <v>0</v>
      </c>
      <c r="H24" s="27">
        <f ca="1">IF(Q24&lt;&gt;"",Q24,IF(OR(C24="Feiertag",A24&lt;Gesamt!$B$11,A24&gt;Gesamt!$B$13,),0,INDIRECT("N"&amp;WEEKDAY(A24,2)+19)))</f>
        <v>8</v>
      </c>
      <c r="I24" s="27">
        <f t="shared" si="2"/>
        <v>0</v>
      </c>
      <c r="J24" s="7"/>
      <c r="K24" s="39"/>
      <c r="L24" s="39"/>
      <c r="M24" s="6" t="s">
        <v>48</v>
      </c>
      <c r="N24" s="7">
        <f>Gesamt!C34</f>
        <v>6.5</v>
      </c>
      <c r="O24" s="35"/>
      <c r="Q24" s="7"/>
    </row>
    <row r="25" spans="1:17" x14ac:dyDescent="0.35">
      <c r="A25" s="29">
        <v>46077</v>
      </c>
      <c r="B25" t="str">
        <f t="shared" si="0"/>
        <v>Di</v>
      </c>
      <c r="G25" s="27">
        <f t="shared" si="1"/>
        <v>0</v>
      </c>
      <c r="H25" s="27">
        <f ca="1">IF(Q25&lt;&gt;"",Q25,IF(OR(C25="Feiertag",A25&lt;Gesamt!$B$11,A25&gt;Gesamt!$B$13,),0,INDIRECT("N"&amp;WEEKDAY(A25,2)+19)))</f>
        <v>8</v>
      </c>
      <c r="I25" s="27">
        <f t="shared" si="2"/>
        <v>0</v>
      </c>
      <c r="J25" s="7"/>
      <c r="K25" s="39"/>
      <c r="L25" s="39"/>
      <c r="M25" s="6" t="s">
        <v>49</v>
      </c>
      <c r="N25" s="7">
        <f>Gesamt!C35</f>
        <v>0</v>
      </c>
      <c r="O25" s="35"/>
      <c r="Q25" s="7"/>
    </row>
    <row r="26" spans="1:17" x14ac:dyDescent="0.35">
      <c r="A26" s="29">
        <v>46078</v>
      </c>
      <c r="B26" t="str">
        <f t="shared" si="0"/>
        <v>Mi</v>
      </c>
      <c r="G26" s="27">
        <f t="shared" si="1"/>
        <v>0</v>
      </c>
      <c r="H26" s="27">
        <f ca="1">IF(Q26&lt;&gt;"",Q26,IF(OR(C26="Feiertag",A26&lt;Gesamt!$B$11,A26&gt;Gesamt!$B$13,),0,INDIRECT("N"&amp;WEEKDAY(A26,2)+19)))</f>
        <v>8</v>
      </c>
      <c r="I26" s="27">
        <f t="shared" si="2"/>
        <v>0</v>
      </c>
      <c r="J26" s="7"/>
      <c r="K26" s="39"/>
      <c r="L26" s="39"/>
      <c r="M26" s="6" t="s">
        <v>50</v>
      </c>
      <c r="N26" s="7">
        <f>Gesamt!C36</f>
        <v>0</v>
      </c>
      <c r="O26" s="35"/>
      <c r="Q26" s="7"/>
    </row>
    <row r="27" spans="1:17" x14ac:dyDescent="0.35">
      <c r="A27" s="29">
        <v>46079</v>
      </c>
      <c r="B27" t="str">
        <f t="shared" si="0"/>
        <v>Do</v>
      </c>
      <c r="G27" s="27">
        <f t="shared" si="1"/>
        <v>0</v>
      </c>
      <c r="H27" s="27">
        <f ca="1">IF(Q27&lt;&gt;"",Q27,IF(OR(C27="Feiertag",A27&lt;Gesamt!$B$11,A27&gt;Gesamt!$B$13,),0,INDIRECT("N"&amp;WEEKDAY(A27,2)+19)))</f>
        <v>8</v>
      </c>
      <c r="I27" s="27">
        <f t="shared" si="2"/>
        <v>0</v>
      </c>
      <c r="J27" s="7"/>
      <c r="K27" s="39"/>
      <c r="L27" s="39"/>
      <c r="M27" s="13" t="s">
        <v>55</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69</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61</v>
      </c>
      <c r="I1" s="20" t="s">
        <v>7</v>
      </c>
      <c r="J1" s="20" t="s">
        <v>36</v>
      </c>
      <c r="K1" s="19" t="s">
        <v>68</v>
      </c>
      <c r="L1" s="19" t="s">
        <v>70</v>
      </c>
      <c r="M1" s="37" t="str">
        <f>TEXT(A2,"MMMM")&amp;" "&amp;YEAR(A2)</f>
        <v>März 2026</v>
      </c>
      <c r="O1" s="34"/>
      <c r="Q1" s="33" t="s">
        <v>57</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Max Mustermann</v>
      </c>
      <c r="N3" s="42"/>
      <c r="O3" s="35"/>
      <c r="Q3" s="7"/>
    </row>
    <row r="4" spans="1:17" x14ac:dyDescent="0.35">
      <c r="A4" s="29">
        <v>46084</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6.5</v>
      </c>
      <c r="I7" s="27">
        <f t="shared" si="2"/>
        <v>0</v>
      </c>
      <c r="J7" s="7"/>
      <c r="K7" s="39"/>
      <c r="L7" s="39"/>
      <c r="M7" s="1" t="s">
        <v>60</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8</v>
      </c>
      <c r="I11" s="27">
        <f t="shared" si="2"/>
        <v>0</v>
      </c>
      <c r="J11" s="7"/>
      <c r="K11" s="39"/>
      <c r="L11" s="39"/>
      <c r="M11" s="1" t="s">
        <v>58</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59</v>
      </c>
      <c r="N15">
        <f>Gesamt!B5+Gesamt!B7-SUM(Gesamt!G2:G4)</f>
        <v>25</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8</v>
      </c>
      <c r="I17" s="27">
        <f t="shared" si="2"/>
        <v>0</v>
      </c>
      <c r="J17" s="7"/>
      <c r="K17" s="39"/>
      <c r="L17" s="39"/>
      <c r="M17" s="1" t="s">
        <v>51</v>
      </c>
      <c r="N17" s="27">
        <f>SUM(G2:G32)</f>
        <v>0</v>
      </c>
      <c r="O17" s="35"/>
      <c r="Q17" s="7"/>
    </row>
    <row r="18" spans="1:17" x14ac:dyDescent="0.35">
      <c r="A18" s="29">
        <v>46098</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8</v>
      </c>
      <c r="I20" s="27">
        <f t="shared" si="2"/>
        <v>0</v>
      </c>
      <c r="J20" s="7"/>
      <c r="K20" s="39"/>
      <c r="L20" s="39"/>
      <c r="M20" s="6" t="s">
        <v>44</v>
      </c>
      <c r="N20" s="7">
        <f>Gesamt!C30</f>
        <v>8</v>
      </c>
      <c r="O20" s="35"/>
      <c r="Q20" s="7"/>
    </row>
    <row r="21" spans="1:17" x14ac:dyDescent="0.35">
      <c r="A21" s="29">
        <v>46101</v>
      </c>
      <c r="B21" t="str">
        <f t="shared" si="0"/>
        <v>Fr</v>
      </c>
      <c r="G21" s="27">
        <f t="shared" si="1"/>
        <v>0</v>
      </c>
      <c r="H21" s="27">
        <f ca="1">IF(Q21&lt;&gt;"",Q21,IF(OR(C21="Feiertag",A21&lt;Gesamt!$B$11,A21&gt;Gesamt!$B$13,),0,INDIRECT("N"&amp;WEEKDAY(A21,2)+19)))</f>
        <v>6.5</v>
      </c>
      <c r="I21" s="27">
        <f t="shared" si="2"/>
        <v>0</v>
      </c>
      <c r="J21" s="7"/>
      <c r="K21" s="39"/>
      <c r="L21" s="39"/>
      <c r="M21" s="6" t="s">
        <v>45</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46</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47</v>
      </c>
      <c r="N23" s="7">
        <f>Gesamt!C33</f>
        <v>8</v>
      </c>
      <c r="O23" s="35"/>
      <c r="Q23" s="7"/>
    </row>
    <row r="24" spans="1:17" x14ac:dyDescent="0.35">
      <c r="A24" s="29">
        <v>46104</v>
      </c>
      <c r="B24" t="str">
        <f t="shared" si="0"/>
        <v>Mo</v>
      </c>
      <c r="G24" s="27">
        <f t="shared" si="1"/>
        <v>0</v>
      </c>
      <c r="H24" s="27">
        <f ca="1">IF(Q24&lt;&gt;"",Q24,IF(OR(C24="Feiertag",A24&lt;Gesamt!$B$11,A24&gt;Gesamt!$B$13,),0,INDIRECT("N"&amp;WEEKDAY(A24,2)+19)))</f>
        <v>8</v>
      </c>
      <c r="I24" s="27">
        <f t="shared" si="2"/>
        <v>0</v>
      </c>
      <c r="J24" s="7"/>
      <c r="K24" s="39"/>
      <c r="L24" s="39"/>
      <c r="M24" s="6" t="s">
        <v>48</v>
      </c>
      <c r="N24" s="7">
        <f>Gesamt!C34</f>
        <v>6.5</v>
      </c>
      <c r="O24" s="35"/>
      <c r="Q24" s="7"/>
    </row>
    <row r="25" spans="1:17" x14ac:dyDescent="0.35">
      <c r="A25" s="29">
        <v>46105</v>
      </c>
      <c r="B25" t="str">
        <f t="shared" si="0"/>
        <v>Di</v>
      </c>
      <c r="G25" s="27">
        <f t="shared" si="1"/>
        <v>0</v>
      </c>
      <c r="H25" s="27">
        <f ca="1">IF(Q25&lt;&gt;"",Q25,IF(OR(C25="Feiertag",A25&lt;Gesamt!$B$11,A25&gt;Gesamt!$B$13,),0,INDIRECT("N"&amp;WEEKDAY(A25,2)+19)))</f>
        <v>8</v>
      </c>
      <c r="I25" s="27">
        <f t="shared" si="2"/>
        <v>0</v>
      </c>
      <c r="J25" s="7"/>
      <c r="K25" s="39"/>
      <c r="L25" s="39"/>
      <c r="M25" s="6" t="s">
        <v>49</v>
      </c>
      <c r="N25" s="7">
        <f>Gesamt!C35</f>
        <v>0</v>
      </c>
      <c r="O25" s="35"/>
      <c r="Q25" s="7"/>
    </row>
    <row r="26" spans="1:17" x14ac:dyDescent="0.35">
      <c r="A26" s="29">
        <v>46106</v>
      </c>
      <c r="B26" t="str">
        <f t="shared" si="0"/>
        <v>Mi</v>
      </c>
      <c r="G26" s="27">
        <f t="shared" si="1"/>
        <v>0</v>
      </c>
      <c r="H26" s="27">
        <f ca="1">IF(Q26&lt;&gt;"",Q26,IF(OR(C26="Feiertag",A26&lt;Gesamt!$B$11,A26&gt;Gesamt!$B$13,),0,INDIRECT("N"&amp;WEEKDAY(A26,2)+19)))</f>
        <v>8</v>
      </c>
      <c r="I26" s="27">
        <f t="shared" si="2"/>
        <v>0</v>
      </c>
      <c r="J26" s="7"/>
      <c r="K26" s="39"/>
      <c r="L26" s="39"/>
      <c r="M26" s="6" t="s">
        <v>50</v>
      </c>
      <c r="N26" s="7">
        <f>Gesamt!C36</f>
        <v>0</v>
      </c>
      <c r="O26" s="35"/>
      <c r="Q26" s="7"/>
    </row>
    <row r="27" spans="1:17" x14ac:dyDescent="0.35">
      <c r="A27" s="29">
        <v>46107</v>
      </c>
      <c r="B27" t="str">
        <f t="shared" si="0"/>
        <v>Do</v>
      </c>
      <c r="G27" s="27">
        <f t="shared" si="1"/>
        <v>0</v>
      </c>
      <c r="H27" s="27">
        <f ca="1">IF(Q27&lt;&gt;"",Q27,IF(OR(C27="Feiertag",A27&lt;Gesamt!$B$11,A27&gt;Gesamt!$B$13,),0,INDIRECT("N"&amp;WEEKDAY(A27,2)+19)))</f>
        <v>8</v>
      </c>
      <c r="I27" s="27">
        <f t="shared" si="2"/>
        <v>0</v>
      </c>
      <c r="J27" s="7"/>
      <c r="K27" s="39"/>
      <c r="L27" s="39"/>
      <c r="M27" s="13" t="s">
        <v>55</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69</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abSelected="1" zoomScaleNormal="100" workbookViewId="0">
      <selection activeCell="C11" sqref="C11"/>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61</v>
      </c>
      <c r="I1" s="20" t="s">
        <v>7</v>
      </c>
      <c r="J1" s="20" t="s">
        <v>36</v>
      </c>
      <c r="K1" s="19" t="s">
        <v>68</v>
      </c>
      <c r="L1" s="19" t="s">
        <v>70</v>
      </c>
      <c r="M1" s="37" t="str">
        <f>TEXT(A2,"MMMM")&amp;" "&amp;YEAR(A2)</f>
        <v>April 2026</v>
      </c>
      <c r="O1" s="34"/>
      <c r="Q1" s="33" t="s">
        <v>57</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Max Mustermann</v>
      </c>
      <c r="N3" s="42"/>
      <c r="O3" s="35"/>
      <c r="Q3" s="7"/>
    </row>
    <row r="4" spans="1:17" x14ac:dyDescent="0.35">
      <c r="A4" s="29">
        <v>46115</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C7" s="2" t="s">
        <v>66</v>
      </c>
      <c r="G7" s="27">
        <f t="shared" si="1"/>
        <v>0</v>
      </c>
      <c r="H7" s="27">
        <f ca="1">IF(Q7&lt;&gt;"",Q7,IF(OR(C7="Feiertag",A7&lt;Gesamt!$B$11,A7&gt;Gesamt!$B$13,),0,INDIRECT("N"&amp;WEEKDAY(A7,2)+19)))</f>
        <v>0</v>
      </c>
      <c r="I7" s="27">
        <f t="shared" si="2"/>
        <v>0</v>
      </c>
      <c r="J7" s="7"/>
      <c r="K7" s="39"/>
      <c r="L7" s="39"/>
      <c r="M7" s="1" t="s">
        <v>60</v>
      </c>
      <c r="N7" s="27">
        <f>Gesamt!B9+SUM(Gesamt!E2:E5)-SUM(Gesamt!J2:J5)</f>
        <v>0</v>
      </c>
      <c r="O7" s="35"/>
      <c r="Q7" s="7"/>
    </row>
    <row r="8" spans="1:17" x14ac:dyDescent="0.35">
      <c r="A8" s="29">
        <v>46119</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6.5</v>
      </c>
      <c r="I11" s="27">
        <f t="shared" si="2"/>
        <v>0</v>
      </c>
      <c r="J11" s="7"/>
      <c r="K11" s="39"/>
      <c r="L11" s="39"/>
      <c r="M11" s="1" t="s">
        <v>58</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8</v>
      </c>
      <c r="I15" s="27">
        <f t="shared" si="2"/>
        <v>0</v>
      </c>
      <c r="J15" s="7"/>
      <c r="K15" s="39"/>
      <c r="L15" s="39"/>
      <c r="M15" s="1" t="s">
        <v>59</v>
      </c>
      <c r="N15">
        <f>Gesamt!B5+Gesamt!B7-SUM(Gesamt!G2:G5)</f>
        <v>25</v>
      </c>
      <c r="O15" s="35"/>
      <c r="Q15" s="7"/>
    </row>
    <row r="16" spans="1:17" x14ac:dyDescent="0.35">
      <c r="A16" s="29">
        <v>46127</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8</v>
      </c>
      <c r="I17" s="27">
        <f t="shared" si="2"/>
        <v>0</v>
      </c>
      <c r="J17" s="7"/>
      <c r="K17" s="39"/>
      <c r="L17" s="39"/>
      <c r="M17" s="1" t="s">
        <v>51</v>
      </c>
      <c r="N17" s="27">
        <f>SUM(G2:G32)</f>
        <v>0</v>
      </c>
      <c r="O17" s="35"/>
      <c r="Q17" s="7"/>
    </row>
    <row r="18" spans="1:17" x14ac:dyDescent="0.35">
      <c r="A18" s="29">
        <v>46129</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44</v>
      </c>
      <c r="N20" s="7">
        <f>Gesamt!C30</f>
        <v>8</v>
      </c>
      <c r="O20" s="35"/>
      <c r="Q20" s="7"/>
    </row>
    <row r="21" spans="1:17" x14ac:dyDescent="0.35">
      <c r="A21" s="29">
        <v>46132</v>
      </c>
      <c r="B21" t="str">
        <f t="shared" si="0"/>
        <v>Mo</v>
      </c>
      <c r="G21" s="27">
        <f t="shared" si="1"/>
        <v>0</v>
      </c>
      <c r="H21" s="27">
        <f ca="1">IF(Q21&lt;&gt;"",Q21,IF(OR(C21="Feiertag",A21&lt;Gesamt!$B$11,A21&gt;Gesamt!$B$13,),0,INDIRECT("N"&amp;WEEKDAY(A21,2)+19)))</f>
        <v>8</v>
      </c>
      <c r="I21" s="27">
        <f t="shared" si="2"/>
        <v>0</v>
      </c>
      <c r="J21" s="7"/>
      <c r="K21" s="39"/>
      <c r="L21" s="39"/>
      <c r="M21" s="6" t="s">
        <v>45</v>
      </c>
      <c r="N21" s="7">
        <f>Gesamt!C31</f>
        <v>8</v>
      </c>
      <c r="O21" s="35"/>
      <c r="Q21" s="7"/>
    </row>
    <row r="22" spans="1:17" x14ac:dyDescent="0.35">
      <c r="A22" s="29">
        <v>46133</v>
      </c>
      <c r="B22" t="str">
        <f t="shared" si="0"/>
        <v>Di</v>
      </c>
      <c r="G22" s="27">
        <f t="shared" si="1"/>
        <v>0</v>
      </c>
      <c r="H22" s="27">
        <f ca="1">IF(Q22&lt;&gt;"",Q22,IF(OR(C22="Feiertag",A22&lt;Gesamt!$B$11,A22&gt;Gesamt!$B$13,),0,INDIRECT("N"&amp;WEEKDAY(A22,2)+19)))</f>
        <v>8</v>
      </c>
      <c r="I22" s="27">
        <f t="shared" si="2"/>
        <v>0</v>
      </c>
      <c r="J22" s="7"/>
      <c r="K22" s="39"/>
      <c r="L22" s="39"/>
      <c r="M22" s="6" t="s">
        <v>46</v>
      </c>
      <c r="N22" s="7">
        <f>Gesamt!C32</f>
        <v>8</v>
      </c>
      <c r="O22" s="35"/>
      <c r="Q22" s="7"/>
    </row>
    <row r="23" spans="1:17" x14ac:dyDescent="0.35">
      <c r="A23" s="29">
        <v>46134</v>
      </c>
      <c r="B23" t="str">
        <f t="shared" si="0"/>
        <v>Mi</v>
      </c>
      <c r="G23" s="27">
        <f t="shared" si="1"/>
        <v>0</v>
      </c>
      <c r="H23" s="27">
        <f ca="1">IF(Q23&lt;&gt;"",Q23,IF(OR(C23="Feiertag",A23&lt;Gesamt!$B$11,A23&gt;Gesamt!$B$13,),0,INDIRECT("N"&amp;WEEKDAY(A23,2)+19)))</f>
        <v>8</v>
      </c>
      <c r="I23" s="27">
        <f t="shared" si="2"/>
        <v>0</v>
      </c>
      <c r="J23" s="7"/>
      <c r="K23" s="39"/>
      <c r="L23" s="39"/>
      <c r="M23" s="6" t="s">
        <v>47</v>
      </c>
      <c r="N23" s="7">
        <f>Gesamt!C33</f>
        <v>8</v>
      </c>
      <c r="O23" s="35"/>
      <c r="Q23" s="7"/>
    </row>
    <row r="24" spans="1:17" x14ac:dyDescent="0.35">
      <c r="A24" s="29">
        <v>46135</v>
      </c>
      <c r="B24" t="str">
        <f t="shared" si="0"/>
        <v>Do</v>
      </c>
      <c r="G24" s="27">
        <f t="shared" si="1"/>
        <v>0</v>
      </c>
      <c r="H24" s="27">
        <f ca="1">IF(Q24&lt;&gt;"",Q24,IF(OR(C24="Feiertag",A24&lt;Gesamt!$B$11,A24&gt;Gesamt!$B$13,),0,INDIRECT("N"&amp;WEEKDAY(A24,2)+19)))</f>
        <v>8</v>
      </c>
      <c r="I24" s="27">
        <f t="shared" si="2"/>
        <v>0</v>
      </c>
      <c r="J24" s="7"/>
      <c r="K24" s="39"/>
      <c r="L24" s="39"/>
      <c r="M24" s="6" t="s">
        <v>48</v>
      </c>
      <c r="N24" s="7">
        <f>Gesamt!C34</f>
        <v>6.5</v>
      </c>
      <c r="O24" s="35"/>
      <c r="Q24" s="7"/>
    </row>
    <row r="25" spans="1:17" x14ac:dyDescent="0.35">
      <c r="A25" s="29">
        <v>46136</v>
      </c>
      <c r="B25" t="str">
        <f t="shared" si="0"/>
        <v>Fr</v>
      </c>
      <c r="G25" s="27">
        <f t="shared" si="1"/>
        <v>0</v>
      </c>
      <c r="H25" s="27">
        <f ca="1">IF(Q25&lt;&gt;"",Q25,IF(OR(C25="Feiertag",A25&lt;Gesamt!$B$11,A25&gt;Gesamt!$B$13,),0,INDIRECT("N"&amp;WEEKDAY(A25,2)+19)))</f>
        <v>6.5</v>
      </c>
      <c r="I25" s="27">
        <f t="shared" si="2"/>
        <v>0</v>
      </c>
      <c r="J25" s="7"/>
      <c r="K25" s="39"/>
      <c r="L25" s="39"/>
      <c r="M25" s="6" t="s">
        <v>49</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c r="L26" s="39"/>
      <c r="M26" s="6" t="s">
        <v>50</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c r="L27" s="39"/>
      <c r="M27" s="13" t="s">
        <v>55</v>
      </c>
      <c r="N27" s="27">
        <f>SUM(N20:N26)</f>
        <v>38.5</v>
      </c>
      <c r="O27" s="35"/>
      <c r="Q27" s="7"/>
    </row>
    <row r="28" spans="1:17" x14ac:dyDescent="0.35">
      <c r="A28" s="29">
        <v>46139</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46140</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46141</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46142</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69</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C26" sqref="C2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61</v>
      </c>
      <c r="I1" s="20" t="s">
        <v>7</v>
      </c>
      <c r="J1" s="20" t="s">
        <v>36</v>
      </c>
      <c r="K1" s="19" t="s">
        <v>68</v>
      </c>
      <c r="L1" s="19" t="s">
        <v>70</v>
      </c>
      <c r="M1" s="37" t="str">
        <f>TEXT(A2,"MMMM")&amp;" "&amp;YEAR(A2)</f>
        <v>Mai 2026</v>
      </c>
      <c r="O1" s="34"/>
      <c r="Q1" s="33" t="s">
        <v>57</v>
      </c>
    </row>
    <row r="2" spans="1:17" x14ac:dyDescent="0.35">
      <c r="A2" s="29">
        <v>46143</v>
      </c>
      <c r="B2" t="str">
        <f>TEXT(A2,"TTT")</f>
        <v>Fr</v>
      </c>
      <c r="C2" s="2" t="s">
        <v>66</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Max Mustermann</v>
      </c>
      <c r="N3" s="42"/>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8</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8</v>
      </c>
      <c r="I7" s="27">
        <f t="shared" si="2"/>
        <v>0</v>
      </c>
      <c r="J7" s="7"/>
      <c r="K7" s="39"/>
      <c r="L7" s="39"/>
      <c r="M7" s="1" t="s">
        <v>60</v>
      </c>
      <c r="N7" s="27">
        <f>Gesamt!B9+SUM(Gesamt!E2:E6)-SUM(Gesamt!J2:J6)</f>
        <v>0</v>
      </c>
      <c r="O7" s="35"/>
      <c r="Q7" s="7"/>
    </row>
    <row r="8" spans="1:17" x14ac:dyDescent="0.35">
      <c r="A8" s="29">
        <v>46149</v>
      </c>
      <c r="B8" t="str">
        <f t="shared" si="0"/>
        <v>Do</v>
      </c>
      <c r="G8" s="27">
        <f t="shared" si="1"/>
        <v>0</v>
      </c>
      <c r="H8" s="27">
        <f ca="1">IF(Q8&lt;&gt;"",Q8,IF(OR(C8="Feiertag",A8&lt;Gesamt!$B$11,A8&gt;Gesamt!$B$13,),0,INDIRECT("N"&amp;WEEKDAY(A8,2)+19)))</f>
        <v>8</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6.5</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58</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46156</v>
      </c>
      <c r="B15" t="str">
        <f t="shared" si="0"/>
        <v>Do</v>
      </c>
      <c r="C15" s="2" t="s">
        <v>66</v>
      </c>
      <c r="G15" s="27">
        <f t="shared" si="1"/>
        <v>0</v>
      </c>
      <c r="H15" s="27">
        <f ca="1">IF(Q15&lt;&gt;"",Q15,IF(OR(C15="Feiertag",A15&lt;Gesamt!$B$11,A15&gt;Gesamt!$B$13,),0,INDIRECT("N"&amp;WEEKDAY(A15,2)+19)))</f>
        <v>0</v>
      </c>
      <c r="I15" s="27">
        <f t="shared" si="2"/>
        <v>0</v>
      </c>
      <c r="J15" s="7"/>
      <c r="K15" s="39"/>
      <c r="L15" s="39"/>
      <c r="M15" s="1" t="s">
        <v>59</v>
      </c>
      <c r="N15">
        <f>Gesamt!B5+Gesamt!B7-SUM(Gesamt!G2:G6)</f>
        <v>25</v>
      </c>
      <c r="O15" s="35"/>
      <c r="Q15" s="7"/>
    </row>
    <row r="16" spans="1:17" x14ac:dyDescent="0.35">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51</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8</v>
      </c>
      <c r="I20" s="27">
        <f t="shared" si="2"/>
        <v>0</v>
      </c>
      <c r="J20" s="7"/>
      <c r="K20" s="39"/>
      <c r="L20" s="39"/>
      <c r="M20" s="6" t="s">
        <v>44</v>
      </c>
      <c r="N20" s="7">
        <f>Gesamt!C30</f>
        <v>8</v>
      </c>
      <c r="O20" s="35"/>
      <c r="Q20" s="7"/>
    </row>
    <row r="21" spans="1:17" x14ac:dyDescent="0.35">
      <c r="A21" s="29">
        <v>46162</v>
      </c>
      <c r="B21" t="str">
        <f t="shared" si="0"/>
        <v>Mi</v>
      </c>
      <c r="G21" s="27">
        <f t="shared" si="1"/>
        <v>0</v>
      </c>
      <c r="H21" s="27">
        <f ca="1">IF(Q21&lt;&gt;"",Q21,IF(OR(C21="Feiertag",A21&lt;Gesamt!$B$11,A21&gt;Gesamt!$B$13,),0,INDIRECT("N"&amp;WEEKDAY(A21,2)+19)))</f>
        <v>8</v>
      </c>
      <c r="I21" s="27">
        <f t="shared" si="2"/>
        <v>0</v>
      </c>
      <c r="J21" s="7"/>
      <c r="K21" s="39"/>
      <c r="L21" s="39"/>
      <c r="M21" s="6" t="s">
        <v>45</v>
      </c>
      <c r="N21" s="7">
        <f>Gesamt!C31</f>
        <v>8</v>
      </c>
      <c r="O21" s="35"/>
      <c r="Q21" s="7"/>
    </row>
    <row r="22" spans="1:17" x14ac:dyDescent="0.35">
      <c r="A22" s="29">
        <v>46163</v>
      </c>
      <c r="B22" t="str">
        <f t="shared" si="0"/>
        <v>Do</v>
      </c>
      <c r="G22" s="27">
        <f t="shared" si="1"/>
        <v>0</v>
      </c>
      <c r="H22" s="27">
        <f ca="1">IF(Q22&lt;&gt;"",Q22,IF(OR(C22="Feiertag",A22&lt;Gesamt!$B$11,A22&gt;Gesamt!$B$13,),0,INDIRECT("N"&amp;WEEKDAY(A22,2)+19)))</f>
        <v>8</v>
      </c>
      <c r="I22" s="27">
        <f t="shared" si="2"/>
        <v>0</v>
      </c>
      <c r="J22" s="7"/>
      <c r="K22" s="39"/>
      <c r="L22" s="39"/>
      <c r="M22" s="6" t="s">
        <v>46</v>
      </c>
      <c r="N22" s="7">
        <f>Gesamt!C32</f>
        <v>8</v>
      </c>
      <c r="O22" s="35"/>
      <c r="Q22" s="7"/>
    </row>
    <row r="23" spans="1:17" x14ac:dyDescent="0.35">
      <c r="A23" s="29">
        <v>46164</v>
      </c>
      <c r="B23" t="str">
        <f t="shared" si="0"/>
        <v>Fr</v>
      </c>
      <c r="G23" s="27">
        <f t="shared" si="1"/>
        <v>0</v>
      </c>
      <c r="H23" s="27">
        <f ca="1">IF(Q23&lt;&gt;"",Q23,IF(OR(C23="Feiertag",A23&lt;Gesamt!$B$11,A23&gt;Gesamt!$B$13,),0,INDIRECT("N"&amp;WEEKDAY(A23,2)+19)))</f>
        <v>6.5</v>
      </c>
      <c r="I23" s="27">
        <f t="shared" si="2"/>
        <v>0</v>
      </c>
      <c r="J23" s="7"/>
      <c r="K23" s="39"/>
      <c r="L23" s="39"/>
      <c r="M23" s="6" t="s">
        <v>47</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48</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49</v>
      </c>
      <c r="N25" s="7">
        <f>Gesamt!C35</f>
        <v>0</v>
      </c>
      <c r="O25" s="35"/>
      <c r="Q25" s="7"/>
    </row>
    <row r="26" spans="1:17" x14ac:dyDescent="0.35">
      <c r="A26" s="29">
        <v>46167</v>
      </c>
      <c r="B26" t="str">
        <f t="shared" si="0"/>
        <v>Mo</v>
      </c>
      <c r="C26" s="2" t="s">
        <v>66</v>
      </c>
      <c r="G26" s="27">
        <f t="shared" si="1"/>
        <v>0</v>
      </c>
      <c r="H26" s="27">
        <f ca="1">IF(Q26&lt;&gt;"",Q26,IF(OR(C26="Feiertag",A26&lt;Gesamt!$B$11,A26&gt;Gesamt!$B$13,),0,INDIRECT("N"&amp;WEEKDAY(A26,2)+19)))</f>
        <v>0</v>
      </c>
      <c r="I26" s="27">
        <f t="shared" si="2"/>
        <v>0</v>
      </c>
      <c r="J26" s="7"/>
      <c r="K26" s="39"/>
      <c r="L26" s="39"/>
      <c r="M26" s="6" t="s">
        <v>50</v>
      </c>
      <c r="N26" s="7">
        <f>Gesamt!C36</f>
        <v>0</v>
      </c>
      <c r="O26" s="35"/>
      <c r="Q26" s="7"/>
    </row>
    <row r="27" spans="1:17" x14ac:dyDescent="0.35">
      <c r="A27" s="29">
        <v>46168</v>
      </c>
      <c r="B27" t="str">
        <f t="shared" si="0"/>
        <v>Di</v>
      </c>
      <c r="G27" s="27">
        <f t="shared" si="1"/>
        <v>0</v>
      </c>
      <c r="H27" s="27">
        <f ca="1">IF(Q27&lt;&gt;"",Q27,IF(OR(C27="Feiertag",A27&lt;Gesamt!$B$11,A27&gt;Gesamt!$B$13,),0,INDIRECT("N"&amp;WEEKDAY(A27,2)+19)))</f>
        <v>8</v>
      </c>
      <c r="I27" s="27">
        <f t="shared" si="2"/>
        <v>0</v>
      </c>
      <c r="J27" s="7"/>
      <c r="K27" s="39"/>
      <c r="L27" s="39"/>
      <c r="M27" s="13" t="s">
        <v>55</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8</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8</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6.5</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69</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61</v>
      </c>
      <c r="I1" s="20" t="s">
        <v>7</v>
      </c>
      <c r="J1" s="20" t="s">
        <v>36</v>
      </c>
      <c r="K1" s="19" t="s">
        <v>68</v>
      </c>
      <c r="L1" s="19" t="s">
        <v>70</v>
      </c>
      <c r="M1" s="37" t="str">
        <f>TEXT(A2,"MMMM")&amp;" "&amp;YEAR(A2)</f>
        <v>Juni 2026</v>
      </c>
      <c r="O1" s="34"/>
      <c r="Q1" s="33" t="s">
        <v>57</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Max Mustermann</v>
      </c>
      <c r="N3" s="42"/>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66</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60</v>
      </c>
      <c r="N7" s="27">
        <f>Gesamt!B9+SUM(Gesamt!E2:E7)-SUM(Gesamt!J2:J7)</f>
        <v>0</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58</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59</v>
      </c>
      <c r="N15">
        <f>Gesamt!B5+Gesamt!B7-SUM(Gesamt!G2:G7)</f>
        <v>25</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51</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44</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45</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46</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47</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48</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49</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50</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55</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69</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61</v>
      </c>
      <c r="I1" s="31" t="s">
        <v>7</v>
      </c>
      <c r="J1" s="31" t="s">
        <v>36</v>
      </c>
      <c r="K1" s="19" t="s">
        <v>68</v>
      </c>
      <c r="L1" s="19" t="s">
        <v>70</v>
      </c>
      <c r="M1" s="37" t="str">
        <f>TEXT(A2,"MMMM")&amp;" "&amp;YEAR(A2)</f>
        <v>Juli 2026</v>
      </c>
      <c r="O1" s="34"/>
      <c r="Q1" s="33" t="s">
        <v>57</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Max Mustermann</v>
      </c>
      <c r="N3" s="42"/>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60</v>
      </c>
      <c r="N7" s="27">
        <f>Gesamt!B9+SUM(Gesamt!E2:E8)-SUM(Gesamt!J2:J8)</f>
        <v>0</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58</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59</v>
      </c>
      <c r="N15">
        <f>Gesamt!B5+Gesamt!B7-SUM(Gesamt!G2:G8)</f>
        <v>25</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51</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44</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45</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46</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47</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48</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49</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50</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55</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69</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16" sqref="C1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61</v>
      </c>
      <c r="I1" s="20" t="s">
        <v>7</v>
      </c>
      <c r="J1" s="20" t="s">
        <v>36</v>
      </c>
      <c r="K1" s="19" t="s">
        <v>68</v>
      </c>
      <c r="L1" s="19" t="s">
        <v>70</v>
      </c>
      <c r="M1" s="37" t="str">
        <f>TEXT(A2,"MMMM")&amp;" "&amp;YEAR(A2)</f>
        <v>August 2026</v>
      </c>
      <c r="O1" s="34"/>
      <c r="Q1" s="33" t="s">
        <v>57</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Max Mustermann</v>
      </c>
      <c r="N3" s="42"/>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60</v>
      </c>
      <c r="N7" s="27">
        <f>Gesamt!B9+SUM(Gesamt!E2:E9)-SUM(Gesamt!J2:J9)</f>
        <v>0</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58</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59</v>
      </c>
      <c r="N15">
        <f>Gesamt!B5+Gesamt!B7-SUM(Gesamt!G2:G9)</f>
        <v>25</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51</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44</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45</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46</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47</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48</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49</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50</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55</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69</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61</v>
      </c>
      <c r="I1" s="20" t="s">
        <v>7</v>
      </c>
      <c r="J1" s="20" t="s">
        <v>36</v>
      </c>
      <c r="K1" s="19" t="s">
        <v>68</v>
      </c>
      <c r="L1" s="19" t="s">
        <v>70</v>
      </c>
      <c r="M1" s="37" t="str">
        <f>TEXT(A2,"MMMM")&amp;" "&amp;YEAR(A2)</f>
        <v>September 2026</v>
      </c>
      <c r="O1" s="34"/>
      <c r="Q1" s="33" t="s">
        <v>57</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Max Mustermann</v>
      </c>
      <c r="N3" s="42"/>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60</v>
      </c>
      <c r="N7" s="27">
        <f>Gesamt!B9+SUM(Gesamt!E2:E10)-SUM(Gesamt!J2:J10)</f>
        <v>0</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58</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59</v>
      </c>
      <c r="N15">
        <f>Gesamt!B5+Gesamt!B7-SUM(Gesamt!G2:G10)</f>
        <v>25</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51</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44</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45</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46</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47</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48</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49</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50</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55</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69</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4"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61</v>
      </c>
      <c r="I1" s="20" t="s">
        <v>7</v>
      </c>
      <c r="J1" s="20" t="s">
        <v>36</v>
      </c>
      <c r="K1" s="19" t="s">
        <v>68</v>
      </c>
      <c r="L1" s="19" t="s">
        <v>70</v>
      </c>
      <c r="M1" s="37" t="str">
        <f>TEXT(A2,"MMMM")&amp;" "&amp;YEAR(A2)</f>
        <v>Oktober 2026</v>
      </c>
      <c r="O1" s="34"/>
      <c r="Q1" s="33" t="s">
        <v>57</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Max Mustermann</v>
      </c>
      <c r="N3" s="42"/>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60</v>
      </c>
      <c r="N7" s="27">
        <f>Gesamt!B9+SUM(Gesamt!E2:E11)-SUM(Gesamt!J2:J11)</f>
        <v>0</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58</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59</v>
      </c>
      <c r="N15">
        <f>Gesamt!B5+Gesamt!B7-SUM(Gesamt!G2:G11)</f>
        <v>25</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51</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44</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45</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46</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47</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48</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49</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50</v>
      </c>
      <c r="N26" s="7">
        <f>Gesamt!C36</f>
        <v>0</v>
      </c>
      <c r="O26" s="35"/>
      <c r="Q26" s="7"/>
    </row>
    <row r="27" spans="1:17" x14ac:dyDescent="0.35">
      <c r="A27" s="29">
        <v>46321</v>
      </c>
      <c r="B27" t="str">
        <f t="shared" si="0"/>
        <v>Mo</v>
      </c>
      <c r="C27" s="2" t="s">
        <v>66</v>
      </c>
      <c r="G27" s="27">
        <f t="shared" si="1"/>
        <v>0</v>
      </c>
      <c r="H27" s="27">
        <f ca="1">IF(Q27&lt;&gt;"",Q27,IF(OR(C27="Feiertag",A27&lt;Gesamt!$B$11,A27&gt;Gesamt!$B$13,),0,INDIRECT("N"&amp;WEEKDAY(A27,2)+19)))</f>
        <v>0</v>
      </c>
      <c r="I27" s="27">
        <f t="shared" si="2"/>
        <v>0</v>
      </c>
      <c r="J27" s="7"/>
      <c r="K27" s="39"/>
      <c r="L27" s="39"/>
      <c r="M27" s="13" t="s">
        <v>55</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69</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61</v>
      </c>
      <c r="I1" s="20" t="s">
        <v>7</v>
      </c>
      <c r="J1" s="20" t="s">
        <v>36</v>
      </c>
      <c r="K1" s="19" t="s">
        <v>68</v>
      </c>
      <c r="L1" s="19" t="s">
        <v>70</v>
      </c>
      <c r="M1" s="37" t="str">
        <f>TEXT(A2,"MMMM")&amp;" "&amp;YEAR(A2)</f>
        <v>November 2026</v>
      </c>
      <c r="O1" s="34"/>
      <c r="Q1" s="33" t="s">
        <v>57</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Max Mustermann</v>
      </c>
      <c r="N3" s="42"/>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60</v>
      </c>
      <c r="N7" s="27">
        <f>Gesamt!B9+SUM(Gesamt!E2:E12)-SUM(Gesamt!J2:J12)</f>
        <v>0</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58</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59</v>
      </c>
      <c r="N15">
        <f>Gesamt!B5+Gesamt!B7-SUM(Gesamt!G2:G12)</f>
        <v>25</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51</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44</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45</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46</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47</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48</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49</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50</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55</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69</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topLeftCell="A13" zoomScaleNormal="100" workbookViewId="0">
      <selection activeCell="C30" sqref="C30"/>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61</v>
      </c>
      <c r="I1" s="20" t="s">
        <v>7</v>
      </c>
      <c r="J1" s="20" t="s">
        <v>36</v>
      </c>
      <c r="K1" s="19" t="s">
        <v>68</v>
      </c>
      <c r="L1" s="19" t="s">
        <v>70</v>
      </c>
      <c r="M1" s="37" t="str">
        <f>TEXT(A2,"MMMM")&amp;" "&amp;YEAR(A2)</f>
        <v>Dezember 2026</v>
      </c>
      <c r="O1" s="34"/>
      <c r="Q1" s="33" t="s">
        <v>57</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Max Mustermann</v>
      </c>
      <c r="N3" s="42"/>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60</v>
      </c>
      <c r="N7" s="27">
        <f>Gesamt!B9+SUM(Gesamt!E2:E13)-SUM(Gesamt!J2:J13)</f>
        <v>0</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66</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58</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59</v>
      </c>
      <c r="N15">
        <f>Gesamt!B5+Gesamt!B7-SUM(Gesamt!G2:G13)</f>
        <v>25</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51</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44</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45</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46</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47</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48</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49</v>
      </c>
      <c r="N25" s="7">
        <f>Gesamt!C35</f>
        <v>0</v>
      </c>
      <c r="O25" s="35"/>
      <c r="Q25" s="7"/>
    </row>
    <row r="26" spans="1:17" x14ac:dyDescent="0.35">
      <c r="A26" s="29">
        <v>46381</v>
      </c>
      <c r="B26" t="str">
        <f t="shared" si="0"/>
        <v>Fr</v>
      </c>
      <c r="C26" s="2" t="s">
        <v>66</v>
      </c>
      <c r="G26" s="27">
        <f t="shared" si="1"/>
        <v>0</v>
      </c>
      <c r="H26" s="27">
        <f ca="1">IF(Q26&lt;&gt;"",Q26,IF(OR(C26="Feiertag",A26&lt;Gesamt!$B$11,A26&gt;Gesamt!$B$13,),0,INDIRECT("N"&amp;WEEKDAY(A26,2)+19)))</f>
        <v>0</v>
      </c>
      <c r="I26" s="27">
        <f t="shared" si="2"/>
        <v>0</v>
      </c>
      <c r="J26" s="7"/>
      <c r="K26" s="39"/>
      <c r="L26" s="39"/>
      <c r="M26" s="6" t="s">
        <v>50</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55</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69</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E27" sqref="E27"/>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62</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1" t="s">
        <v>42</v>
      </c>
      <c r="B3" s="41"/>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25</v>
      </c>
      <c r="D5" s="6" t="s">
        <v>12</v>
      </c>
      <c r="E5" s="7">
        <f>April!N5</f>
        <v>0</v>
      </c>
      <c r="F5" s="8">
        <f>April!N9</f>
        <v>0</v>
      </c>
      <c r="G5" s="2">
        <f>April!N13</f>
        <v>0</v>
      </c>
      <c r="H5" s="7">
        <f>April!N17</f>
        <v>0</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46023</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53</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SUM(E2:E13)</f>
        <v>0</v>
      </c>
      <c r="F15" s="8">
        <f>SUM(F2:F13)</f>
        <v>0</v>
      </c>
      <c r="G15" s="2">
        <f>SUM(G2:G13)</f>
        <v>0</v>
      </c>
      <c r="H15" s="7">
        <f>SUM(H2:H13)</f>
        <v>0</v>
      </c>
      <c r="I15" s="7"/>
      <c r="J15" s="7">
        <f>SUM(J2:J13)</f>
        <v>0</v>
      </c>
    </row>
    <row r="16" spans="1:26" x14ac:dyDescent="0.35">
      <c r="A16" s="6" t="s">
        <v>9</v>
      </c>
      <c r="B16" s="7">
        <f>Januar!N27</f>
        <v>38.5</v>
      </c>
    </row>
    <row r="17" spans="1:7" x14ac:dyDescent="0.35">
      <c r="A17" s="6" t="s">
        <v>10</v>
      </c>
      <c r="B17" s="7">
        <f>Februar!N27</f>
        <v>38.5</v>
      </c>
      <c r="D17" s="4" t="s">
        <v>39</v>
      </c>
      <c r="E17" s="7">
        <f>SUM(E2:E13)+B9-J15</f>
        <v>0</v>
      </c>
    </row>
    <row r="18" spans="1:7" x14ac:dyDescent="0.35">
      <c r="A18" s="6" t="s">
        <v>11</v>
      </c>
      <c r="B18" s="7">
        <f>März!N27</f>
        <v>38.5</v>
      </c>
      <c r="D18" s="9" t="s">
        <v>40</v>
      </c>
      <c r="G18" s="2">
        <f>B5+B7-G15</f>
        <v>25</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43</v>
      </c>
      <c r="C29" s="3" t="s">
        <v>6</v>
      </c>
    </row>
    <row r="30" spans="1:7" x14ac:dyDescent="0.35">
      <c r="A30" s="6" t="s">
        <v>44</v>
      </c>
      <c r="C30" s="7">
        <v>8</v>
      </c>
    </row>
    <row r="31" spans="1:7" x14ac:dyDescent="0.35">
      <c r="A31" s="6" t="s">
        <v>45</v>
      </c>
      <c r="C31" s="7">
        <v>8</v>
      </c>
    </row>
    <row r="32" spans="1:7" x14ac:dyDescent="0.35">
      <c r="A32" s="6" t="s">
        <v>46</v>
      </c>
      <c r="C32" s="7">
        <v>8</v>
      </c>
    </row>
    <row r="33" spans="1:3" x14ac:dyDescent="0.35">
      <c r="A33" s="6" t="s">
        <v>47</v>
      </c>
      <c r="C33" s="7">
        <v>8</v>
      </c>
    </row>
    <row r="34" spans="1:3" x14ac:dyDescent="0.35">
      <c r="A34" s="6" t="s">
        <v>48</v>
      </c>
      <c r="C34" s="7">
        <v>6.5</v>
      </c>
    </row>
    <row r="35" spans="1:3" x14ac:dyDescent="0.35">
      <c r="A35" s="6" t="s">
        <v>49</v>
      </c>
      <c r="C35" s="7">
        <f t="shared" ref="C35:C36" si="0">IF(Z6=TRUE,$B$15/$B$37,0)</f>
        <v>0</v>
      </c>
    </row>
    <row r="36" spans="1:3" x14ac:dyDescent="0.35">
      <c r="A36" s="6" t="s">
        <v>50</v>
      </c>
      <c r="C36" s="7">
        <f t="shared" si="0"/>
        <v>0</v>
      </c>
    </row>
    <row r="37" spans="1:3" x14ac:dyDescent="0.35">
      <c r="A37" s="14" t="s">
        <v>52</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66</v>
      </c>
    </row>
    <row r="2" spans="19:21" x14ac:dyDescent="0.35">
      <c r="S2" s="16"/>
      <c r="U2" t="s">
        <v>64</v>
      </c>
    </row>
    <row r="3" spans="19:21" x14ac:dyDescent="0.35">
      <c r="S3" s="15" t="s">
        <v>35</v>
      </c>
      <c r="U3" t="s">
        <v>22</v>
      </c>
    </row>
    <row r="4" spans="19:21" x14ac:dyDescent="0.35">
      <c r="S4" s="15" t="s">
        <v>32</v>
      </c>
      <c r="U4" t="s">
        <v>63</v>
      </c>
    </row>
    <row r="5" spans="19:21" x14ac:dyDescent="0.35">
      <c r="S5" s="16"/>
      <c r="U5" t="s">
        <v>65</v>
      </c>
    </row>
    <row r="6" spans="19:21" x14ac:dyDescent="0.35">
      <c r="S6" s="17" t="s">
        <v>33</v>
      </c>
      <c r="U6" t="s">
        <v>67</v>
      </c>
    </row>
    <row r="7" spans="19:21" x14ac:dyDescent="0.35">
      <c r="S7" s="17" t="s">
        <v>34</v>
      </c>
    </row>
    <row r="8" spans="19:21" x14ac:dyDescent="0.35">
      <c r="S8" s="16"/>
    </row>
    <row r="9" spans="19:21" x14ac:dyDescent="0.35">
      <c r="S9" s="18" t="s">
        <v>54</v>
      </c>
    </row>
    <row r="20" spans="19:20" ht="15" customHeight="1" x14ac:dyDescent="0.35">
      <c r="T20" s="38"/>
    </row>
    <row r="21" spans="19:20" ht="15" customHeight="1" x14ac:dyDescent="0.35">
      <c r="T21" s="38"/>
    </row>
    <row r="23" spans="19:20" x14ac:dyDescent="0.35">
      <c r="S23" s="43" t="s">
        <v>56</v>
      </c>
    </row>
    <row r="24" spans="19:20" x14ac:dyDescent="0.35">
      <c r="S24" s="43"/>
    </row>
    <row r="27" spans="19:20" x14ac:dyDescent="0.35">
      <c r="S27" t="s">
        <v>71</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2026-06-01T11:36:12Z</dcterms:modified>
</cp:coreProperties>
</file>