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F49A6C0F-74BB-471A-B250-8F394F17F1CE}"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24" i="3"/>
  <c r="H28" i="3"/>
  <c r="H17" i="3"/>
  <c r="H27" i="3"/>
  <c r="H20" i="3"/>
  <c r="H15" i="3"/>
  <c r="H30" i="3"/>
  <c r="H16" i="3"/>
  <c r="H13" i="3"/>
  <c r="H25" i="3"/>
  <c r="H29" i="3"/>
  <c r="H21" i="3"/>
  <c r="H14" i="3"/>
  <c r="H32" i="3"/>
  <c r="H22" i="3"/>
  <c r="H18" i="3"/>
  <c r="H23" i="3"/>
  <c r="H31"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27" i="10"/>
  <c r="H15" i="5"/>
  <c r="H9" i="12"/>
  <c r="H26" i="5"/>
  <c r="H5" i="6"/>
  <c r="H26" i="12"/>
  <c r="H2" i="5"/>
  <c r="H7" i="6"/>
  <c r="H6" i="9"/>
  <c r="H7" i="2"/>
  <c r="H20" i="8"/>
  <c r="H6" i="4"/>
  <c r="H29" i="9"/>
  <c r="H20" i="9"/>
  <c r="H7" i="1"/>
  <c r="H26" i="8"/>
  <c r="H26" i="2"/>
  <c r="H10" i="6"/>
  <c r="H12" i="8"/>
  <c r="H30" i="8"/>
  <c r="H6" i="11"/>
  <c r="H13" i="7"/>
  <c r="H22" i="2"/>
  <c r="H25" i="11"/>
  <c r="H4" i="9"/>
  <c r="H15" i="12"/>
  <c r="H8" i="2"/>
  <c r="H2" i="12"/>
  <c r="H18" i="6"/>
  <c r="H11" i="12"/>
  <c r="H8" i="9"/>
  <c r="H22" i="4"/>
  <c r="H3" i="4"/>
  <c r="H14" i="6"/>
  <c r="H27" i="12"/>
  <c r="H27" i="11"/>
  <c r="H23" i="5"/>
  <c r="H16" i="10"/>
  <c r="H20" i="1"/>
  <c r="H6" i="12"/>
  <c r="H25" i="1"/>
  <c r="H23" i="11"/>
  <c r="H14" i="7"/>
  <c r="H17" i="2"/>
  <c r="H31" i="8"/>
  <c r="H13" i="4"/>
  <c r="H12" i="2"/>
  <c r="H23" i="12"/>
  <c r="H13" i="2"/>
  <c r="H23" i="9"/>
  <c r="H21" i="1"/>
  <c r="H21" i="4"/>
  <c r="H4" i="1"/>
  <c r="H29" i="12"/>
  <c r="H9" i="6"/>
  <c r="H5" i="7"/>
  <c r="H24" i="7"/>
  <c r="H32" i="12"/>
  <c r="H31" i="1"/>
  <c r="H12" i="7"/>
  <c r="H20" i="6"/>
  <c r="H19" i="8"/>
  <c r="H20" i="4"/>
  <c r="H7" i="7"/>
  <c r="H2" i="1"/>
  <c r="H23" i="6"/>
  <c r="H2" i="9"/>
  <c r="H19" i="7"/>
  <c r="H8" i="11"/>
  <c r="H19" i="9"/>
  <c r="H25" i="12"/>
  <c r="H22" i="12"/>
  <c r="H29" i="2"/>
  <c r="H14" i="1"/>
  <c r="H10" i="1"/>
  <c r="H10" i="2"/>
  <c r="H28" i="7"/>
  <c r="H18" i="1"/>
  <c r="H12" i="6"/>
  <c r="H21" i="12"/>
  <c r="H2" i="4"/>
  <c r="H29" i="6"/>
  <c r="H13" i="11"/>
  <c r="H17" i="12"/>
  <c r="H27" i="8"/>
  <c r="H16" i="9"/>
  <c r="H28" i="2"/>
  <c r="H19" i="4"/>
  <c r="H12" i="5"/>
  <c r="H3" i="12"/>
  <c r="H12" i="1"/>
  <c r="H2" i="6"/>
  <c r="H18" i="5"/>
  <c r="H22" i="10"/>
  <c r="H10" i="11"/>
  <c r="H10" i="9"/>
  <c r="H28" i="11"/>
  <c r="H30" i="6"/>
  <c r="H30" i="1"/>
  <c r="H25" i="8"/>
  <c r="H3" i="6"/>
  <c r="H21" i="10"/>
  <c r="H7" i="5"/>
  <c r="H4" i="12"/>
  <c r="H16" i="1"/>
  <c r="H8" i="1"/>
  <c r="H22" i="9"/>
  <c r="H4" i="7"/>
  <c r="H15" i="10"/>
  <c r="H25" i="5"/>
  <c r="H13" i="6"/>
  <c r="H27" i="7"/>
  <c r="H25" i="7"/>
  <c r="H24" i="6"/>
  <c r="H20" i="11"/>
  <c r="H9" i="1"/>
  <c r="H5" i="12"/>
  <c r="H8" i="4"/>
  <c r="H11" i="2"/>
  <c r="H30" i="12"/>
  <c r="H27" i="9"/>
  <c r="H29" i="4"/>
  <c r="H24" i="2"/>
  <c r="H7" i="12"/>
  <c r="H9" i="8"/>
  <c r="H14" i="4"/>
  <c r="H28" i="5"/>
  <c r="H2" i="11"/>
  <c r="H15" i="9"/>
  <c r="H9" i="4"/>
  <c r="H21" i="8"/>
  <c r="H11" i="6"/>
  <c r="H18" i="10"/>
  <c r="H3" i="5"/>
  <c r="H5" i="4"/>
  <c r="H3" i="10"/>
  <c r="H18" i="7"/>
  <c r="H25" i="9"/>
  <c r="H24" i="9"/>
  <c r="H21" i="2"/>
  <c r="H16" i="5"/>
  <c r="H2" i="7"/>
  <c r="H10" i="10"/>
  <c r="H12" i="4"/>
  <c r="H14" i="12"/>
  <c r="H32" i="8"/>
  <c r="H17" i="5"/>
  <c r="H5" i="10"/>
  <c r="H24" i="11"/>
  <c r="H17" i="10"/>
  <c r="H8" i="12"/>
  <c r="H16" i="4"/>
  <c r="H5" i="11"/>
  <c r="H7" i="11"/>
  <c r="H31" i="6"/>
  <c r="H18" i="11"/>
  <c r="H7" i="9"/>
  <c r="H11" i="11"/>
  <c r="H31" i="10"/>
  <c r="H25" i="2"/>
  <c r="H31" i="5"/>
  <c r="H10" i="4"/>
  <c r="H18" i="2"/>
  <c r="H15" i="6"/>
  <c r="H15" i="11"/>
  <c r="H17" i="4"/>
  <c r="H28" i="4"/>
  <c r="H19" i="10"/>
  <c r="H28" i="6"/>
  <c r="H6" i="10"/>
  <c r="H16" i="7"/>
  <c r="H31" i="9"/>
  <c r="H26" i="4"/>
  <c r="H14" i="8"/>
  <c r="H13" i="1"/>
  <c r="H30" i="7"/>
  <c r="H6" i="2"/>
  <c r="H21" i="7"/>
  <c r="H4" i="10"/>
  <c r="H19" i="12"/>
  <c r="H21" i="11"/>
  <c r="H16" i="12"/>
  <c r="H14" i="2"/>
  <c r="H21" i="6"/>
  <c r="H24" i="10"/>
  <c r="H13" i="8"/>
  <c r="H29" i="11"/>
  <c r="H11" i="5"/>
  <c r="H25" i="4"/>
  <c r="H20" i="5"/>
  <c r="H4" i="8"/>
  <c r="H19" i="11"/>
  <c r="H19" i="5"/>
  <c r="H14" i="9"/>
  <c r="H22" i="11"/>
  <c r="H29" i="8"/>
  <c r="H3" i="7"/>
  <c r="H12" i="12"/>
  <c r="H19" i="3"/>
  <c r="H13" i="9"/>
  <c r="H17" i="7"/>
  <c r="H20" i="2"/>
  <c r="H26" i="9"/>
  <c r="H4" i="2"/>
  <c r="H23" i="1"/>
  <c r="H6" i="8"/>
  <c r="H16" i="8"/>
  <c r="H18" i="4"/>
  <c r="H23" i="4"/>
  <c r="H14" i="10"/>
  <c r="H18" i="8"/>
  <c r="H3" i="11"/>
  <c r="H29" i="10"/>
  <c r="H17" i="6"/>
  <c r="H13" i="5"/>
  <c r="H4" i="6"/>
  <c r="H7" i="8"/>
  <c r="H8" i="6"/>
  <c r="H31" i="11"/>
  <c r="H28" i="8"/>
  <c r="H28" i="9"/>
  <c r="H17" i="1"/>
  <c r="H10" i="8"/>
  <c r="H8" i="5"/>
  <c r="H27" i="5"/>
  <c r="H11" i="10"/>
  <c r="H31" i="7"/>
  <c r="H18" i="12"/>
  <c r="H21" i="5"/>
  <c r="H32" i="5"/>
  <c r="H9" i="10"/>
  <c r="H28" i="12"/>
  <c r="H29" i="1"/>
  <c r="H26" i="1"/>
  <c r="H5" i="5"/>
  <c r="H10" i="7"/>
  <c r="H5" i="1"/>
  <c r="H9" i="11"/>
  <c r="H25" i="6"/>
  <c r="H17" i="11"/>
  <c r="H13" i="10"/>
  <c r="H4" i="4"/>
  <c r="H28" i="1"/>
  <c r="H24" i="4"/>
  <c r="H11" i="7"/>
  <c r="H22" i="8"/>
  <c r="H26" i="6"/>
  <c r="H30" i="10"/>
  <c r="H20" i="7"/>
  <c r="H22" i="7"/>
  <c r="H22" i="1"/>
  <c r="H9" i="7"/>
  <c r="H3" i="8"/>
  <c r="H19" i="6"/>
  <c r="H24" i="5"/>
  <c r="H13" i="12"/>
  <c r="H29" i="5"/>
  <c r="H17" i="9"/>
  <c r="H3" i="2"/>
  <c r="H32" i="1"/>
  <c r="H32" i="10"/>
  <c r="H16" i="2"/>
  <c r="H11" i="1"/>
  <c r="H30" i="9"/>
  <c r="H6" i="7"/>
  <c r="H29" i="7"/>
  <c r="H3" i="1"/>
  <c r="H21" i="9"/>
  <c r="H14" i="5"/>
  <c r="H8" i="7"/>
  <c r="H4" i="5"/>
  <c r="H9" i="2"/>
  <c r="H5" i="8"/>
  <c r="H26" i="11"/>
  <c r="H10" i="5"/>
  <c r="H12" i="10"/>
  <c r="H27" i="6"/>
  <c r="H16" i="6"/>
  <c r="H2" i="10"/>
  <c r="H23" i="10"/>
  <c r="H8" i="10"/>
  <c r="H25" i="10"/>
  <c r="H4" i="11"/>
  <c r="H11" i="8"/>
  <c r="H15" i="7"/>
  <c r="H2" i="2"/>
  <c r="H31" i="12"/>
  <c r="H11" i="4"/>
  <c r="H26" i="7"/>
  <c r="H15" i="1"/>
  <c r="H23" i="7"/>
  <c r="H30" i="5"/>
  <c r="H17" i="8"/>
  <c r="H26" i="10"/>
  <c r="H30" i="4"/>
  <c r="H5" i="9"/>
  <c r="H6" i="1"/>
  <c r="H27" i="1"/>
  <c r="H24" i="8"/>
  <c r="H18" i="9"/>
  <c r="H2" i="8"/>
  <c r="H26" i="3"/>
  <c r="H23" i="8"/>
  <c r="H30" i="11"/>
  <c r="H16" i="11"/>
  <c r="H12" i="9"/>
  <c r="H3" i="9"/>
  <c r="H24" i="12"/>
  <c r="H20" i="10"/>
  <c r="H6" i="5"/>
  <c r="H12" i="11"/>
  <c r="H6" i="6"/>
  <c r="H32" i="7"/>
  <c r="H19" i="1"/>
  <c r="H15" i="2"/>
  <c r="H27" i="4"/>
  <c r="H22" i="5"/>
  <c r="H19" i="2"/>
  <c r="H15" i="8"/>
  <c r="H27" i="2"/>
  <c r="H9" i="5"/>
  <c r="H10" i="12"/>
  <c r="H5" i="2"/>
  <c r="H20" i="12"/>
  <c r="H31" i="4"/>
  <c r="H11" i="9"/>
  <c r="H9" i="9"/>
  <c r="H23" i="2"/>
  <c r="H7" i="10"/>
  <c r="H22" i="6"/>
  <c r="H28" i="10"/>
  <c r="H8" i="8"/>
  <c r="H14" i="11"/>
  <c r="H24" i="1"/>
  <c r="H15" i="4"/>
  <c r="I16" i="5" l="1"/>
  <c r="I30" i="5"/>
  <c r="I27" i="5"/>
  <c r="I29" i="5"/>
  <c r="I28" i="5"/>
  <c r="I13" i="5"/>
  <c r="I12" i="5"/>
  <c r="I14" i="5"/>
  <c r="I6" i="5"/>
  <c r="I5" i="5"/>
  <c r="I8" i="5"/>
  <c r="I9" i="5"/>
  <c r="I7" i="5"/>
  <c r="I19" i="5"/>
  <c r="I22" i="5"/>
  <c r="I21" i="5"/>
  <c r="I23" i="5"/>
  <c r="I20" i="5"/>
  <c r="I2" i="4"/>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<sst xmlns="http://schemas.openxmlformats.org/spreadsheetml/2006/main" count="556" uniqueCount="86">
  <si>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</si>
  <si>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</si>
  <si>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</si>
  <si>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</si>
  <si>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</si>
  <si>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</si>
  <si>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</si>
  <si>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</si>
  <si>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</si>
  <si>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</si>
  <si>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</si>
  <si>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</si>
  <si>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</si>
  <si>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</si>
  <si>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</si>
  <si>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</si>
  <si>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</si>
  <si>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</si>
  <si>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</si>
  <si>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</si>
  <si>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</si>
  <si>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</si>
  <si>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</si>
  <si>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</si>
  <si>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</si>
  <si>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</si>
  <si>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</si>
  <si>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</si>
  <si>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</si>
  <si>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</si>
  <si>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</si>
  <si>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</si>
  <si>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</si>
  <si>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</si>
  <si>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</si>
  <si>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</si>
  <si>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</si>
  <si>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</si>
  <si>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</si>
  <si>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</si>
  <si>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</si>
  <si>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</si>
  <si>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</si>
  <si>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</si>
  <si>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</si>
  <si>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</si>
  <si>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</si>
  <si>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</si>
  <si>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</si>
  <si>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</si>
  <si>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</si>
  <si>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</si>
  <si>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</si>
  <si>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</si>
  <si>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</si>
  <si>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</si>
  <si>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</si>
  <si>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</si>
  <si>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</si>
  <si>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</si>
  <si>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</si>
  <si>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</si>
  <si>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</si>
  <si>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</si>
  <si>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</si>
  <si>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</si>
  <si>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</si>
  <si>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</si>
  <si>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</si>
  <si>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</si>
  <si>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</si>
  <si>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</si>
  <si>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</si>
  <si>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€810</t>
  </si>
  <si>
    <t>Vorschuß € 810,00</t>
  </si>
  <si>
    <t>Vorschuss € 810,00</t>
  </si>
  <si>
    <t>Strafe € 32,00</t>
  </si>
  <si>
    <t>Matija JELICIC</t>
  </si>
  <si>
    <t>Fuschl am See</t>
  </si>
  <si>
    <t>Vorschuß € 310,00</t>
  </si>
  <si>
    <t>Zimmerabzug € 260,00</t>
  </si>
  <si>
    <t>38,5 bis Austritt</t>
  </si>
  <si>
    <t>61 ab Eintritt</t>
  </si>
  <si>
    <t>Austritt</t>
  </si>
  <si>
    <t>Eintritt</t>
  </si>
  <si>
    <t>Stand per 31.05.26: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</si>
</sst>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218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Matija JELICIC</v>
      </c>
      <c r="N3" s="45"/>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21" x14ac:dyDescent="0.3">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O14" s="35"/>
      <c r="Q14" s="7"/>
    </row>
    <row r="15" spans="1:21" x14ac:dyDescent="0.3">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Gesamt!B5+Gesamt!B7-Gesamt!G2</f>
        <v>24</v>
      </c>
      <c r="O15" s="35"/>
      <c r="Q15" s="7"/>
    </row>
    <row r="16" spans="1:21" x14ac:dyDescent="0.3">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M16" s="2"/>
      <c r="O16" s="35"/>
      <c r="Q16" s="7"/>
    </row>
    <row r="17" spans="1:17" x14ac:dyDescent="0.3">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c r="M17" s="1" t="s">
        <v>50</v>
      </c>
      <c r="N17" s="27">
        <f>SUM(G2:G32)</f>
        <v>115.49999999999999</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t="s">
        <v>72</v>
      </c>
      <c r="K18" s="39">
        <v>30</v>
      </c>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t="s">
        <v>72</v>
      </c>
      <c r="K19" s="39">
        <v>30</v>
      </c>
      <c r="L19" s="39"/>
      <c r="M19" s="13" t="s">
        <v>6</v>
      </c>
      <c r="O19" s="35"/>
      <c r="Q19" s="7"/>
    </row>
    <row r="20" spans="1:17" x14ac:dyDescent="0.3">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t="s">
        <v>72</v>
      </c>
      <c r="K25" s="39">
        <v>30</v>
      </c>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c r="M26" s="6" t="s">
        <v>49</v>
      </c>
      <c r="N26" s="7">
        <f>Gesamt!C36</f>
        <v>0</v>
      </c>
      <c r="O26" s="35"/>
      <c r="Q26" s="7"/>
    </row>
    <row r="27" spans="1:17" x14ac:dyDescent="0.3">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c r="O29" s="35"/>
      <c r="Q29" s="7"/>
    </row>
    <row r="30" spans="1:17" x14ac:dyDescent="0.3">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3">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M31" s="41"/>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3">
      <c r="K33" s="39"/>
      <c r="L33" s="39"/>
    </row>
    <row r="34" spans="10:12" x14ac:dyDescent="0.3">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5" t="str">
        <f>Gesamt!A3</f>
        <v>Matija JELICIC</v>
      </c>
      <c r="N3" s="45"/>
      <c r="O3" s="35"/>
      <c r="Q3" s="7"/>
    </row>
    <row r="4" spans="1:17" x14ac:dyDescent="0.3">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3">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c r="L5" s="39"/>
      <c r="M5" s="1" t="s">
        <v>8</v>
      </c>
      <c r="N5" s="27">
        <f ca="1">SUM(I2:I32)</f>
        <v>-2.8421709430404007E-14</v>
      </c>
      <c r="O5" s="35"/>
      <c r="Q5" s="7"/>
    </row>
    <row r="6" spans="1:17" x14ac:dyDescent="0.3">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3">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Gesamt!B9+SUM(Gesamt!E2:E3)-SUM(Gesamt!J2:J3)</f>
        <v>-4.9737991503207013E-14</v>
      </c>
      <c r="O7" s="35"/>
      <c r="Q7" s="7"/>
    </row>
    <row r="8" spans="1:17" x14ac:dyDescent="0.3">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3">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3">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3">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3">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3">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24</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3">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3">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3">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3">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3">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3">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
      <c r="A30" s="29"/>
      <c r="B30"/>
      <c r="G30" s="27"/>
      <c r="H30" s="27"/>
      <c r="I30" s="27"/>
      <c r="J30" s="7"/>
      <c r="K30" s="39"/>
      <c r="L30" s="39"/>
      <c r="M30" s="42" t="s">
        <v>74</v>
      </c>
      <c r="O30" s="35"/>
      <c r="Q30" s="7"/>
    </row>
    <row r="31" spans="1:17" x14ac:dyDescent="0.3">
      <c r="A31" s="23"/>
      <c r="H31" s="7"/>
      <c r="I31" s="7"/>
      <c r="J31" s="2" t="s">
        <v>68</v>
      </c>
      <c r="K31" s="39">
        <f>SUM(K2:K30)</f>
        <v>150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5" t="str">
        <f>Gesamt!A3</f>
        <v>Matija JELICIC</v>
      </c>
      <c r="N3" s="45"/>
      <c r="O3" s="35"/>
      <c r="Q3" s="7"/>
    </row>
    <row r="4" spans="1:17" x14ac:dyDescent="0.3">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-8.1712414612411521E-14</v>
      </c>
      <c r="O7" s="35"/>
      <c r="Q7" s="7"/>
    </row>
    <row r="8" spans="1:17" x14ac:dyDescent="0.3">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3">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M32" s="42" t="s">
        <v>76</v>
      </c>
      <c r="O32" s="35"/>
      <c r="Q32" s="7"/>
    </row>
    <row r="33" spans="10:12" x14ac:dyDescent="0.3">
      <c r="K33" s="39"/>
      <c r="L33" s="39"/>
    </row>
    <row r="34" spans="10:12" x14ac:dyDescent="0.3">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3">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5" t="str">
        <f>Gesamt!A3</f>
        <v>Matija JELICIC</v>
      </c>
      <c r="N3" s="45"/>
      <c r="O3" s="35"/>
      <c r="Q3" s="7"/>
    </row>
    <row r="4" spans="1:17" x14ac:dyDescent="0.3">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t="s">
        <v>72</v>
      </c>
      <c r="K5" s="39"/>
      <c r="L5" s="39"/>
      <c r="M5" s="1" t="s">
        <v>8</v>
      </c>
      <c r="N5" s="27">
        <f ca="1">SUM(I2:I32)</f>
        <v>-3.0198066269804258E-14</v>
      </c>
      <c r="O5" s="35"/>
      <c r="Q5" s="7"/>
    </row>
    <row r="6" spans="1:17" x14ac:dyDescent="0.3">
      <c r="A6" s="29">
        <v>46117</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t="s">
        <v>72</v>
      </c>
      <c r="K7" s="39"/>
      <c r="L7" s="39"/>
      <c r="M7" s="1" t="s">
        <v>59</v>
      </c>
      <c r="N7" s="27">
        <f ca="1">Gesamt!B9+SUM(Gesamt!E2:E5)-SUM(Gesamt!J2:J5)</f>
        <v>-1.1191048088221578E-13</v>
      </c>
      <c r="O7" s="35"/>
      <c r="Q7" s="7"/>
    </row>
    <row r="8" spans="1:17" x14ac:dyDescent="0.3">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3">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3">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3">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24</v>
      </c>
      <c r="O15" s="35"/>
      <c r="Q15" s="7"/>
    </row>
    <row r="16" spans="1:17" x14ac:dyDescent="0.3">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3">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162</v>
      </c>
      <c r="O17" s="35"/>
      <c r="Q17" s="7"/>
    </row>
    <row r="18" spans="1:17" x14ac:dyDescent="0.3">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3">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2" t="s">
        <v>74</v>
      </c>
      <c r="O30" s="35"/>
      <c r="Q30" s="7"/>
    </row>
    <row r="31" spans="1:17" x14ac:dyDescent="0.3">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
      <c r="A32" s="23"/>
      <c r="H32" s="7"/>
      <c r="I32" s="7"/>
      <c r="J32" s="7"/>
      <c r="K32" s="39"/>
      <c r="L32" s="39"/>
    </row>
    <row r="33" spans="10:12" x14ac:dyDescent="0.3">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6" zoomScaleNormal="100" workbookViewId="0">
      <selection activeCell="K23" sqref="K23"/>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Matija JELICIC</v>
      </c>
      <c r="N3" s="45"/>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c r="L5" s="39"/>
      <c r="M5" s="1" t="s">
        <v>8</v>
      </c>
      <c r="N5" s="27">
        <f ca="1">SUM(I2:I32)</f>
        <v>-1.7763568394002505E-14</v>
      </c>
      <c r="O5" s="35"/>
      <c r="Q5" s="7"/>
    </row>
    <row r="6" spans="1:17" x14ac:dyDescent="0.3">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c r="L6" s="39"/>
      <c r="M6" s="25"/>
      <c r="O6" s="35"/>
      <c r="Q6" s="7"/>
    </row>
    <row r="7" spans="1:17" x14ac:dyDescent="0.3">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c r="L7" s="39"/>
      <c r="M7" s="1" t="s">
        <v>59</v>
      </c>
      <c r="N7" s="27">
        <f ca="1">Gesamt!B9+SUM(Gesamt!E2:E6)-SUM(Gesamt!J2:J6)</f>
        <v>-1.2967404927621828E-13</v>
      </c>
      <c r="O7" s="35"/>
      <c r="Q7" s="7"/>
    </row>
    <row r="8" spans="1:17" x14ac:dyDescent="0.3">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c r="L8" s="39"/>
      <c r="M8" s="25"/>
      <c r="O8" s="35"/>
      <c r="Q8" s="7"/>
    </row>
    <row r="9" spans="1:17" x14ac:dyDescent="0.3">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3">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99.5</v>
      </c>
      <c r="O17" s="43" t="s">
        <v>81</v>
      </c>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43" t="s">
        <v>82</v>
      </c>
      <c r="Q18" s="7"/>
    </row>
    <row r="19" spans="1:17" x14ac:dyDescent="0.3">
      <c r="A19" s="29">
        <v>46160</v>
      </c>
      <c r="B19" t="str">
        <f t="shared" si="0"/>
        <v>Mo</v>
      </c>
      <c r="G19" s="27">
        <f t="shared" si="1"/>
        <v>0</v>
      </c>
      <c r="H19" s="27">
        <f ca="1">IF(Q19&lt;&gt;"",Q19,IF(OR(C19="Feiertag",A19&lt;Gesamt!$B$11,A19&gt;Gesamt!$B$13,),0,INDIRECT("N"&amp;WEEKDAY(A19,2)+19)))</f>
        <v>8</v>
      </c>
      <c r="I19" s="27">
        <f t="shared" si="2"/>
        <v>0</v>
      </c>
      <c r="J19" s="7" t="s">
        <v>84</v>
      </c>
      <c r="K19" s="39"/>
      <c r="L19" s="39"/>
      <c r="M19" s="13" t="s">
        <v>6</v>
      </c>
      <c r="O19" s="35"/>
      <c r="Q19" s="7"/>
    </row>
    <row r="20" spans="1:17" x14ac:dyDescent="0.3">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c r="L20" s="39"/>
      <c r="M20" s="6" t="s">
        <v>43</v>
      </c>
      <c r="N20" s="7">
        <f>Gesamt!C30</f>
        <v>8</v>
      </c>
      <c r="O20" s="35"/>
      <c r="Q20" s="7"/>
    </row>
    <row r="21" spans="1:17" x14ac:dyDescent="0.3">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c r="L21" s="39"/>
      <c r="M21" s="6" t="s">
        <v>44</v>
      </c>
      <c r="N21" s="7">
        <f>Gesamt!C31</f>
        <v>8</v>
      </c>
      <c r="O21" s="35"/>
      <c r="Q21" s="7"/>
    </row>
    <row r="22" spans="1:17" x14ac:dyDescent="0.3">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c r="L22" s="39"/>
      <c r="M22" s="6" t="s">
        <v>45</v>
      </c>
      <c r="N22" s="7">
        <f>Gesamt!C32</f>
        <v>8</v>
      </c>
      <c r="O22" s="35"/>
      <c r="Q22" s="7"/>
    </row>
    <row r="23" spans="1:17" x14ac:dyDescent="0.3">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c r="L27" s="39"/>
      <c r="M27" s="13" t="s">
        <v>54</v>
      </c>
      <c r="N27" s="27">
        <f>SUM(N20:N26)</f>
        <v>38.5</v>
      </c>
      <c r="O27" s="35"/>
      <c r="Q27" s="7"/>
    </row>
    <row r="28" spans="1:17" x14ac:dyDescent="0.3">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c r="L28" s="39"/>
      <c r="O28" s="35"/>
      <c r="Q28" s="7"/>
    </row>
    <row r="29" spans="1:17" x14ac:dyDescent="0.3">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c r="L29" s="39"/>
      <c r="O29" s="35"/>
      <c r="Q29" s="7"/>
    </row>
    <row r="30" spans="1:17" x14ac:dyDescent="0.3">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c r="L30" s="39"/>
      <c r="M30" s="42" t="s">
        <v>79</v>
      </c>
      <c r="N30" s="2" t="s">
        <v>85</v>
      </c>
      <c r="O30" s="44">
        <f>810*4+310</f>
        <v>3550</v>
      </c>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M32" s="42" t="s">
        <v>80</v>
      </c>
      <c r="O32" s="35"/>
      <c r="Q32" s="7"/>
    </row>
    <row r="33" spans="10:12" x14ac:dyDescent="0.3">
      <c r="K33" s="39"/>
      <c r="L33" s="39"/>
    </row>
    <row r="34" spans="10:12" x14ac:dyDescent="0.3">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11">
      <formula>$C5="Feiertag"</formula>
    </cfRule>
    <cfRule type="expression" dxfId="18" priority="12">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15">
      <formula>$C2="Feiertag"</formula>
    </cfRule>
    <cfRule type="expression" dxfId="14"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Matija JELICIC</v>
      </c>
      <c r="N3" s="45"/>
      <c r="O3" s="35"/>
      <c r="Q3" s="7"/>
    </row>
    <row r="4" spans="1:17" x14ac:dyDescent="0.3">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-1.2967404927621828E-13</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Matija JELICIC</v>
      </c>
      <c r="N3" s="45"/>
      <c r="O3" s="35"/>
      <c r="Q3" s="7"/>
    </row>
    <row r="4" spans="1:17" x14ac:dyDescent="0.3">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-1.2967404927621828E-13</v>
      </c>
      <c r="O7" s="35"/>
      <c r="Q7" s="7"/>
    </row>
    <row r="8" spans="1:17" x14ac:dyDescent="0.3">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Matija JELICIC</v>
      </c>
      <c r="N3" s="45"/>
      <c r="O3" s="35"/>
      <c r="Q3" s="7"/>
    </row>
    <row r="4" spans="1:17" x14ac:dyDescent="0.3">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-1.2967404927621828E-13</v>
      </c>
      <c r="O7" s="35"/>
      <c r="Q7" s="7"/>
    </row>
    <row r="8" spans="1:17" x14ac:dyDescent="0.3">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Matija JELICIC</v>
      </c>
      <c r="N3" s="45"/>
      <c r="O3" s="35"/>
      <c r="Q3" s="7"/>
    </row>
    <row r="4" spans="1:17" x14ac:dyDescent="0.3">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-1.2967404927621828E-13</v>
      </c>
      <c r="O7" s="35"/>
      <c r="Q7" s="7"/>
    </row>
    <row r="8" spans="1:17" x14ac:dyDescent="0.3">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Matija JELICIC</v>
      </c>
      <c r="N3" s="45"/>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-1.2967404927621828E-13</v>
      </c>
      <c r="O7" s="35"/>
      <c r="Q7" s="7"/>
    </row>
    <row r="8" spans="1:17" x14ac:dyDescent="0.3">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Matija JELICIC</v>
      </c>
      <c r="N3" s="45"/>
      <c r="O3" s="35"/>
      <c r="Q3" s="7"/>
    </row>
    <row r="4" spans="1:17" x14ac:dyDescent="0.3">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-1.2967404927621828E-13</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Matija JELICIC</v>
      </c>
      <c r="N3" s="45"/>
      <c r="O3" s="35"/>
      <c r="Q3" s="7"/>
    </row>
    <row r="4" spans="1:17" x14ac:dyDescent="0.3">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-1.2967404927621828E-13</v>
      </c>
      <c r="O7" s="35"/>
      <c r="Q7" s="7"/>
    </row>
    <row r="8" spans="1:17" x14ac:dyDescent="0.3">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218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 ca="1">Januar!N5</f>
        <v>-2.1316282072803006E-14</v>
      </c>
      <c r="F2" s="8">
        <f>Januar!N9</f>
        <v>0</v>
      </c>
      <c r="G2" s="2">
        <f>Januar!N13</f>
        <v>0</v>
      </c>
      <c r="H2" s="7">
        <f>Januar!N17</f>
        <v>115.49999999999999</v>
      </c>
      <c r="I2" s="7"/>
      <c r="J2" s="7">
        <v>0</v>
      </c>
      <c r="Z2" s="2" t="b">
        <v>1</v>
      </c>
    </row>
    <row r="3" spans="1:26" ht="15" customHeight="1" x14ac:dyDescent="0.3">
      <c r="A3" s="46" t="s">
        <v>77</v>
      </c>
      <c r="B3" s="46"/>
      <c r="D3" s="6" t="s">
        <v>10</v>
      </c>
      <c r="E3" s="7">
        <f ca="1">Februar!N5</f>
        <v>-2.8421709430404007E-14</v>
      </c>
      <c r="F3" s="8">
        <f>Februar!N9</f>
        <v>0</v>
      </c>
      <c r="G3" s="2">
        <f>Februar!N13</f>
        <v>0</v>
      </c>
      <c r="H3" s="7">
        <f>Februar!N17</f>
        <v>153.99999999999997</v>
      </c>
      <c r="I3" s="7"/>
      <c r="J3" s="7">
        <v>0</v>
      </c>
      <c r="Z3" s="2" t="b">
        <v>1</v>
      </c>
    </row>
    <row r="4" spans="1:26" x14ac:dyDescent="0.3">
      <c r="D4" s="6" t="s">
        <v>11</v>
      </c>
      <c r="E4" s="7">
        <f ca="1">März!N5</f>
        <v>-3.1974423109204508E-14</v>
      </c>
      <c r="F4" s="8">
        <f>März!N9</f>
        <v>0</v>
      </c>
      <c r="G4" s="2">
        <f>März!N13</f>
        <v>0</v>
      </c>
      <c r="H4" s="7">
        <f>März!N17</f>
        <v>169.99999999999997</v>
      </c>
      <c r="I4" s="7"/>
      <c r="J4" s="7">
        <v>0</v>
      </c>
      <c r="Z4" s="2" t="b">
        <v>1</v>
      </c>
    </row>
    <row r="5" spans="1:26" x14ac:dyDescent="0.3">
      <c r="A5" s="1" t="s">
        <v>28</v>
      </c>
      <c r="B5" s="2">
        <v>24</v>
      </c>
      <c r="D5" s="6" t="s">
        <v>12</v>
      </c>
      <c r="E5" s="7">
        <f ca="1">April!N5</f>
        <v>-3.0198066269804258E-14</v>
      </c>
      <c r="F5" s="8">
        <f>April!N9</f>
        <v>0</v>
      </c>
      <c r="G5" s="2">
        <f>April!N13</f>
        <v>0</v>
      </c>
      <c r="H5" s="7">
        <f>April!N17</f>
        <v>162</v>
      </c>
      <c r="I5" s="7"/>
      <c r="J5" s="7">
        <v>0</v>
      </c>
      <c r="Z5" s="2" t="b">
        <v>1</v>
      </c>
    </row>
    <row r="6" spans="1:26" x14ac:dyDescent="0.3">
      <c r="D6" s="6" t="s">
        <v>13</v>
      </c>
      <c r="E6" s="7">
        <f ca="1">Mai!N5</f>
        <v>-1.7763568394002505E-14</v>
      </c>
      <c r="F6" s="8">
        <f>Mai!N9</f>
        <v>0</v>
      </c>
      <c r="G6" s="2">
        <f>Mai!N13</f>
        <v>0</v>
      </c>
      <c r="H6" s="7">
        <f>Mai!N17</f>
        <v>99.5</v>
      </c>
      <c r="I6" s="7"/>
      <c r="J6" s="7">
        <v>0</v>
      </c>
      <c r="Z6" s="2" t="b">
        <v>0</v>
      </c>
    </row>
    <row r="7" spans="1:26" x14ac:dyDescent="0.3">
      <c r="A7" s="1" t="s">
        <v>30</v>
      </c>
      <c r="B7" s="2">
        <v>0</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46034</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46387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-1.2967404927621828E-13</v>
      </c>
      <c r="F15" s="8">
        <f>SUM(F2:F13)</f>
        <v>0</v>
      </c>
      <c r="G15" s="2">
        <f>SUM(G2:G13)</f>
        <v>0</v>
      </c>
      <c r="H15" s="7">
        <f>SUM(H2:H13)</f>
        <v>700.99999999999989</v>
      </c>
      <c r="I15" s="7"/>
      <c r="J15" s="7">
        <f>SUM(J2:J13)</f>
        <v>0</v>
      </c>
    </row>
    <row r="16" spans="1:26" x14ac:dyDescent="0.3">
      <c r="A16" s="6" t="s">
        <v>9</v>
      </c>
      <c r="B16" s="7">
        <f>Januar!N27</f>
        <v>38.5</v>
      </c>
    </row>
    <row r="17" spans="1:7" x14ac:dyDescent="0.3">
      <c r="A17" s="6" t="s">
        <v>10</v>
      </c>
      <c r="B17" s="7">
        <f>Februar!N27</f>
        <v>38.5</v>
      </c>
      <c r="D17" s="4" t="s">
        <v>39</v>
      </c>
      <c r="E17" s="7">
        <f ca="1">SUM(E2:E13)+B9-J15</f>
        <v>-1.2967404927621828E-13</v>
      </c>
    </row>
    <row r="18" spans="1:7" x14ac:dyDescent="0.3">
      <c r="A18" s="6" t="s">
        <v>11</v>
      </c>
      <c r="B18" s="7">
        <f>März!N27</f>
        <v>38.5</v>
      </c>
      <c r="D18" s="9" t="s">
        <v>40</v>
      </c>
      <c r="G18" s="2">
        <f>B5+B7-G15</f>
        <v>24</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7" t="s">
        <v>55</v>
      </c>
    </row>
    <row r="24" spans="19:20" x14ac:dyDescent="0.3">
      <c r="S24" s="47"/>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2026-06-15T09:22:22Z</dcterms:modified>
</cp:coreProperties>
</file>