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539B60D1-82F9-471F-A406-B09FC62BA1F5}"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7" i="3"/>
  <c r="H29" i="3"/>
  <c r="H9" i="3"/>
  <c r="H30" i="3"/>
  <c r="H4" i="3"/>
  <c r="H15" i="3"/>
  <c r="H24" i="3"/>
  <c r="H32" i="3"/>
  <c r="H22" i="3"/>
  <c r="H16" i="3"/>
  <c r="H8" i="3"/>
  <c r="H28" i="3"/>
  <c r="H21" i="3"/>
  <c r="H31" i="3"/>
  <c r="H10" i="3"/>
  <c r="H25" i="3"/>
  <c r="H18" i="3"/>
  <c r="H6" i="3"/>
  <c r="H11" i="3"/>
  <c r="H27" i="3"/>
  <c r="H23" i="3"/>
  <c r="H17" i="3"/>
  <c r="H2" i="3"/>
  <c r="H13" i="3"/>
  <c r="H20"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2" i="2"/>
  <c r="H14" i="2"/>
  <c r="H4" i="2"/>
  <c r="H26" i="2"/>
  <c r="H20" i="2"/>
  <c r="H21" i="2"/>
  <c r="H19" i="2"/>
  <c r="H26" i="5"/>
  <c r="H12" i="3"/>
  <c r="H2" i="1"/>
  <c r="H15" i="5"/>
  <c r="H24" i="2"/>
  <c r="H28" i="2"/>
  <c r="H2" i="5"/>
  <c r="H2" i="2"/>
  <c r="H11" i="2"/>
  <c r="H17" i="2"/>
  <c r="H6" i="2"/>
  <c r="H19" i="3"/>
  <c r="H5" i="3"/>
  <c r="H23" i="2"/>
  <c r="H27" i="2"/>
  <c r="H26" i="3"/>
  <c r="H8" i="2"/>
  <c r="H9" i="2"/>
  <c r="H12" i="2"/>
  <c r="H15" i="2"/>
  <c r="H7" i="2"/>
  <c r="H25" i="2"/>
  <c r="H13" i="2"/>
  <c r="H5" i="2"/>
  <c r="H18" i="2"/>
  <c r="H16" i="2"/>
  <c r="H10" i="2"/>
  <c r="H3" i="2"/>
  <c r="H29" i="2"/>
  <c r="H26" i="12"/>
  <c r="H27" i="10"/>
  <c r="H9" i="12"/>
  <c r="H5" i="6"/>
  <c r="H5" i="11"/>
  <c r="H7" i="7"/>
  <c r="H25" i="10"/>
  <c r="H21" i="7"/>
  <c r="H32" i="7"/>
  <c r="H15" i="10"/>
  <c r="H27" i="9"/>
  <c r="H3" i="9"/>
  <c r="H15" i="6"/>
  <c r="H16" i="11"/>
  <c r="H15" i="9"/>
  <c r="H12" i="6"/>
  <c r="H7" i="12"/>
  <c r="H24" i="5"/>
  <c r="H26" i="7"/>
  <c r="H4" i="1"/>
  <c r="H11" i="8"/>
  <c r="H20" i="8"/>
  <c r="H9" i="1"/>
  <c r="H4" i="11"/>
  <c r="H17" i="12"/>
  <c r="H24" i="4"/>
  <c r="H26" i="1"/>
  <c r="H10" i="5"/>
  <c r="H16" i="5"/>
  <c r="H3" i="7"/>
  <c r="H29" i="5"/>
  <c r="H4" i="12"/>
  <c r="H7" i="9"/>
  <c r="H11" i="7"/>
  <c r="H3" i="11"/>
  <c r="H6" i="4"/>
  <c r="H15" i="12"/>
  <c r="H19" i="6"/>
  <c r="H8" i="1"/>
  <c r="H31" i="5"/>
  <c r="H32" i="1"/>
  <c r="H2" i="6"/>
  <c r="H4" i="4"/>
  <c r="H18" i="1"/>
  <c r="H5" i="5"/>
  <c r="H22" i="6"/>
  <c r="H30" i="7"/>
  <c r="H20" i="5"/>
  <c r="H31" i="11"/>
  <c r="H12" i="5"/>
  <c r="H32" i="10"/>
  <c r="H32" i="5"/>
  <c r="H27" i="1"/>
  <c r="H5" i="12"/>
  <c r="H31" i="7"/>
  <c r="H24" i="11"/>
  <c r="H2" i="7"/>
  <c r="H28" i="6"/>
  <c r="H6" i="9"/>
  <c r="H27" i="8"/>
  <c r="H21" i="8"/>
  <c r="H4" i="6"/>
  <c r="H13" i="4"/>
  <c r="H17" i="11"/>
  <c r="H2" i="9"/>
  <c r="H12" i="4"/>
  <c r="H30" i="5"/>
  <c r="H27" i="4"/>
  <c r="H29" i="6"/>
  <c r="H29" i="12"/>
  <c r="H16" i="12"/>
  <c r="H20" i="11"/>
  <c r="H10" i="12"/>
  <c r="H20" i="9"/>
  <c r="H27" i="6"/>
  <c r="H31" i="12"/>
  <c r="H25" i="12"/>
  <c r="H23" i="11"/>
  <c r="H14" i="1"/>
  <c r="H23" i="12"/>
  <c r="H21" i="4"/>
  <c r="H15" i="1"/>
  <c r="H25" i="11"/>
  <c r="H15" i="8"/>
  <c r="H4" i="5"/>
  <c r="H10" i="7"/>
  <c r="H6" i="8"/>
  <c r="H24" i="12"/>
  <c r="H18" i="7"/>
  <c r="H13" i="11"/>
  <c r="H27" i="5"/>
  <c r="H17" i="9"/>
  <c r="H21" i="10"/>
  <c r="H5" i="7"/>
  <c r="H8" i="6"/>
  <c r="H27" i="7"/>
  <c r="H30" i="8"/>
  <c r="H18" i="8"/>
  <c r="H16" i="10"/>
  <c r="H24" i="10"/>
  <c r="H23" i="6"/>
  <c r="H11" i="5"/>
  <c r="H26" i="6"/>
  <c r="H25" i="5"/>
  <c r="H24" i="6"/>
  <c r="H19" i="11"/>
  <c r="H11" i="4"/>
  <c r="H28" i="7"/>
  <c r="H29" i="9"/>
  <c r="H14" i="4"/>
  <c r="H30" i="4"/>
  <c r="H29" i="8"/>
  <c r="H19" i="5"/>
  <c r="H29" i="1"/>
  <c r="H28" i="9"/>
  <c r="H19" i="9"/>
  <c r="H26" i="9"/>
  <c r="H30" i="1"/>
  <c r="H8" i="7"/>
  <c r="H14" i="5"/>
  <c r="H18" i="6"/>
  <c r="H10" i="6"/>
  <c r="H26" i="10"/>
  <c r="H32" i="12"/>
  <c r="H11" i="9"/>
  <c r="H23" i="5"/>
  <c r="H16" i="6"/>
  <c r="H29" i="10"/>
  <c r="H23" i="7"/>
  <c r="H22" i="11"/>
  <c r="H10" i="11"/>
  <c r="H31" i="4"/>
  <c r="H21" i="12"/>
  <c r="H18" i="10"/>
  <c r="H8" i="12"/>
  <c r="H31" i="1"/>
  <c r="H3" i="1"/>
  <c r="H20" i="1"/>
  <c r="H13" i="1"/>
  <c r="H25" i="9"/>
  <c r="H6" i="10"/>
  <c r="H10" i="10"/>
  <c r="H23" i="1"/>
  <c r="H10" i="8"/>
  <c r="H17" i="8"/>
  <c r="H12" i="9"/>
  <c r="H7" i="6"/>
  <c r="H9" i="9"/>
  <c r="H8" i="4"/>
  <c r="H30" i="12"/>
  <c r="H17" i="4"/>
  <c r="H7" i="8"/>
  <c r="H20" i="12"/>
  <c r="H21" i="11"/>
  <c r="H31" i="10"/>
  <c r="H28" i="12"/>
  <c r="H18" i="5"/>
  <c r="H9" i="8"/>
  <c r="H18" i="4"/>
  <c r="H19" i="10"/>
  <c r="H13" i="6"/>
  <c r="H23" i="10"/>
  <c r="H30" i="11"/>
  <c r="H22" i="10"/>
  <c r="H15" i="7"/>
  <c r="H5" i="10"/>
  <c r="H12" i="10"/>
  <c r="H20" i="6"/>
  <c r="H19" i="8"/>
  <c r="H3" i="10"/>
  <c r="H19" i="1"/>
  <c r="H19" i="4"/>
  <c r="H16" i="1"/>
  <c r="H30" i="9"/>
  <c r="H9" i="5"/>
  <c r="H24" i="9"/>
  <c r="H14" i="8"/>
  <c r="H30" i="6"/>
  <c r="H14" i="6"/>
  <c r="H8" i="9"/>
  <c r="H3" i="12"/>
  <c r="H23" i="8"/>
  <c r="H13" i="12"/>
  <c r="H11" i="10"/>
  <c r="H27" i="11"/>
  <c r="H14" i="7"/>
  <c r="H25" i="1"/>
  <c r="H9" i="10"/>
  <c r="H22" i="9"/>
  <c r="H4" i="7"/>
  <c r="H16" i="8"/>
  <c r="H28" i="10"/>
  <c r="H26" i="8"/>
  <c r="H4" i="10"/>
  <c r="H20" i="10"/>
  <c r="H22" i="4"/>
  <c r="H17" i="7"/>
  <c r="H2" i="10"/>
  <c r="H24" i="1"/>
  <c r="H22" i="12"/>
  <c r="H17" i="1"/>
  <c r="H26" i="4"/>
  <c r="H31" i="6"/>
  <c r="H16" i="7"/>
  <c r="H21" i="5"/>
  <c r="H31" i="8"/>
  <c r="H14" i="12"/>
  <c r="H13" i="5"/>
  <c r="H14" i="9"/>
  <c r="H19" i="7"/>
  <c r="H26" i="11"/>
  <c r="H23" i="4"/>
  <c r="H6" i="1"/>
  <c r="H12" i="1"/>
  <c r="H13" i="10"/>
  <c r="H14" i="10"/>
  <c r="H3" i="4"/>
  <c r="H11" i="6"/>
  <c r="H29" i="7"/>
  <c r="H18" i="11"/>
  <c r="H21" i="6"/>
  <c r="H9" i="7"/>
  <c r="H29" i="4"/>
  <c r="H11" i="11"/>
  <c r="H5" i="4"/>
  <c r="H31" i="9"/>
  <c r="H28" i="4"/>
  <c r="H21" i="1"/>
  <c r="H6" i="12"/>
  <c r="H13" i="8"/>
  <c r="H11" i="1"/>
  <c r="H16" i="4"/>
  <c r="H24" i="7"/>
  <c r="H27" i="12"/>
  <c r="H24" i="8"/>
  <c r="H12" i="7"/>
  <c r="H7" i="10"/>
  <c r="H20" i="7"/>
  <c r="H8" i="5"/>
  <c r="H17" i="5"/>
  <c r="H28" i="11"/>
  <c r="H16" i="9"/>
  <c r="H6" i="5"/>
  <c r="H28" i="5"/>
  <c r="H22" i="1"/>
  <c r="H9" i="11"/>
  <c r="H6" i="6"/>
  <c r="H7" i="1"/>
  <c r="H30" i="10"/>
  <c r="H15" i="11"/>
  <c r="H32" i="8"/>
  <c r="H8" i="10"/>
  <c r="H2" i="12"/>
  <c r="H22" i="7"/>
  <c r="H25" i="4"/>
  <c r="H5" i="9"/>
  <c r="H7" i="11"/>
  <c r="H28" i="8"/>
  <c r="H9" i="6"/>
  <c r="H3" i="6"/>
  <c r="H25" i="7"/>
  <c r="H10" i="1"/>
  <c r="H9" i="4"/>
  <c r="H5" i="8"/>
  <c r="H10" i="4"/>
  <c r="H15" i="4"/>
  <c r="H11" i="12"/>
  <c r="H12" i="8"/>
  <c r="H4" i="9"/>
  <c r="H6" i="11"/>
  <c r="H29" i="11"/>
  <c r="H4" i="8"/>
  <c r="H17" i="6"/>
  <c r="H25" i="8"/>
  <c r="H10" i="9"/>
  <c r="H2" i="8"/>
  <c r="H3" i="5"/>
  <c r="H28" i="1"/>
  <c r="H13" i="7"/>
  <c r="H13" i="9"/>
  <c r="H17" i="10"/>
  <c r="H5" i="1"/>
  <c r="H12" i="12"/>
  <c r="H25" i="6"/>
  <c r="H2" i="11"/>
  <c r="H22" i="8"/>
  <c r="H18" i="9"/>
  <c r="H8" i="8"/>
  <c r="H21" i="9"/>
  <c r="H2" i="4"/>
  <c r="H12" i="11"/>
  <c r="H8" i="11"/>
  <c r="H6" i="7"/>
  <c r="H7" i="5"/>
  <c r="H14" i="11"/>
  <c r="H22" i="5"/>
  <c r="H18" i="12"/>
  <c r="H3" i="8"/>
  <c r="H20" i="4"/>
  <c r="H19" i="12"/>
  <c r="H23" i="9"/>
  <c r="I16" i="5" l="1"/>
  <c r="I13" i="5"/>
  <c r="I8" i="5"/>
  <c r="I30" i="5"/>
  <c r="I23" i="5"/>
  <c r="I27" i="5"/>
  <c r="I7" i="5"/>
  <c r="I21" i="5"/>
  <c r="I22" i="5"/>
  <c r="I20" i="5"/>
  <c r="I14" i="5"/>
  <c r="I6" i="5"/>
  <c r="I29" i="5"/>
  <c r="I12" i="5"/>
  <c r="I28" i="5"/>
  <c r="I19" i="5"/>
  <c r="I5" i="5"/>
  <c r="I9" i="5"/>
  <c r="I2" i="4"/>
  <c r="I4" i="4"/>
  <c r="I3" i="4"/>
  <c r="I28" i="4"/>
  <c r="I30" i="4"/>
  <c r="I31" i="4"/>
  <c r="I29" i="4"/>
  <c r="I22" i="4"/>
  <c r="I21" i="4"/>
  <c r="I24" i="4"/>
  <c r="I23" i="4"/>
  <c r="I25" i="4"/>
  <c r="I16" i="4"/>
  <c r="I15" i="4"/>
  <c r="I14" i="4"/>
  <c r="I18" i="4"/>
  <c r="I17" i="4"/>
  <c r="I8" i="4"/>
  <c r="I10" i="4"/>
  <c r="I11" i="4"/>
  <c r="I9" i="4"/>
  <c r="I7" i="4"/>
  <c r="I31" i="1"/>
  <c r="I32" i="1"/>
  <c r="I27" i="1"/>
  <c r="I25" i="1"/>
  <c r="I28" i="1"/>
  <c r="I26" i="1"/>
  <c r="I24" i="1"/>
  <c r="I17" i="1"/>
  <c r="I20" i="1"/>
  <c r="I21" i="1"/>
  <c r="I19" i="1"/>
  <c r="I18" i="1"/>
  <c r="I11" i="1"/>
  <c r="I14" i="1"/>
  <c r="I10"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<sst xmlns="http://schemas.openxmlformats.org/spreadsheetml/2006/main" count="502" uniqueCount="75">
  <si>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</si>
  <si>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</si>
  <si>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</si>
  <si>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</si>
  <si>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</si>
  <si>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</si>
  <si>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</si>
  <si>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</si>
  <si>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</si>
  <si>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</si>
  <si>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</si>
  <si>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</si>
  <si>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</si>
  <si>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</si>
  <si>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</si>
  <si>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</si>
  <si>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</si>
  <si>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</si>
  <si>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</si>
  <si>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</si>
  <si>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</si>
  <si>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</si>
  <si>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</si>
  <si>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</si>
  <si>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</si>
  <si>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</si>
  <si>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</si>
  <si>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</si>
  <si>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</si>
  <si>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</si>
  <si>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</si>
  <si>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</si>
  <si>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</si>
  <si>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</si>
  <si>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</si>
  <si>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</si>
  <si>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</si>
  <si>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</si>
  <si>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</si>
  <si>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</si>
  <si>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</si>
  <si>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</si>
  <si>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</si>
  <si>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</si>
  <si>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</si>
  <si>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</si>
  <si>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</si>
  <si>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</si>
  <si>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</si>
  <si>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</si>
  <si>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</si>
  <si>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</si>
  <si>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</si>
  <si>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</si>
  <si>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</si>
  <si>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</si>
  <si>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</si>
  <si>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</si>
  <si>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</si>
  <si>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</si>
  <si>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</si>
  <si>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</si>
  <si>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</si>
  <si>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</si>
  <si>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</si>
  <si>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</si>
  <si>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</si>
  <si>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</si>
  <si>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</si>
  <si>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</si>
  <si>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</si>
  <si>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</si>
  <si>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Tihomir MATIC</t>
  </si>
  <si>
    <t>Plus/Minus-Stunden Monat:</t>
  </si>
  <si>
    <t>Zeitkonto: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</si>
</sst>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7">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218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6" priority="1">
      <formula>$C2="Feiertag"</formula>
    </cfRule>
    <cfRule type="expression" dxfId="25"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Tihomir MATIC</v>
      </c>
      <c r="N3" s="41"/>
      <c r="O3" s="35"/>
      <c r="Q3" s="7"/>
    </row>
    <row r="4" spans="1:17" x14ac:dyDescent="0.3">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c r="B30"/>
      <c r="G30" s="27"/>
      <c r="H30" s="27"/>
      <c r="I30" s="27"/>
      <c r="J30" s="7"/>
      <c r="K30" s="39"/>
      <c r="L30" s="39"/>
      <c r="O30" s="35"/>
      <c r="Q30" s="7"/>
    </row>
    <row r="31" spans="1:17" x14ac:dyDescent="0.3">
      <c r="A31" s="23"/>
      <c r="H31" s="7"/>
      <c r="I31" s="7"/>
      <c r="J31" s="2" t="s">
        <v>68</v>
      </c>
      <c r="K31" s="39">
        <f>SUM(K2:K30)</f>
        <v>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4" priority="1">
      <formula>$C2="Feiertag"</formula>
    </cfRule>
    <cfRule type="expression" dxfId="23"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M36" sqref="M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Tihomir MATIC</v>
      </c>
      <c r="N3" s="41"/>
      <c r="O3" s="35"/>
      <c r="Q3" s="7"/>
    </row>
    <row r="4" spans="1:17" x14ac:dyDescent="0.3">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73</v>
      </c>
      <c r="N5" s="27">
        <f ca="1">SUM(I2:I32)</f>
        <v>6.4999999999999742</v>
      </c>
      <c r="O5" s="35"/>
      <c r="Q5" s="7"/>
    </row>
    <row r="6" spans="1:17" x14ac:dyDescent="0.3">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74</v>
      </c>
      <c r="N7" s="27">
        <f ca="1">Gesamt!B9+SUM(Gesamt!E2:E4)-SUM(Gesamt!J2:J4)</f>
        <v>6.4999999999999742</v>
      </c>
      <c r="O7" s="35"/>
      <c r="Q7" s="7"/>
    </row>
    <row r="8" spans="1:17" x14ac:dyDescent="0.3">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20</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
      <c r="K33" s="39"/>
      <c r="L33" s="39"/>
    </row>
    <row r="34" spans="10:12" x14ac:dyDescent="0.3">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2" priority="1">
      <formula>$C2="Feiertag"</formula>
    </cfRule>
    <cfRule type="expression" dxfId="21"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4" zoomScaleNormal="100" workbookViewId="0">
      <selection activeCell="M5" sqref="M5:M7"/>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3">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t="s">
        <v>71</v>
      </c>
      <c r="K5" s="39"/>
      <c r="L5" s="39"/>
      <c r="M5" s="1" t="s">
        <v>73</v>
      </c>
      <c r="N5" s="27">
        <f ca="1">SUM(I2:I32)</f>
        <v>14.999999999999982</v>
      </c>
      <c r="O5" s="35"/>
      <c r="Q5" s="7"/>
    </row>
    <row r="6" spans="1:17" x14ac:dyDescent="0.3">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74</v>
      </c>
      <c r="N7" s="27">
        <f ca="1">Gesamt!B9+SUM(Gesamt!E2:E5)-SUM(Gesamt!J2:J5)</f>
        <v>21.499999999999957</v>
      </c>
      <c r="O7" s="35"/>
      <c r="Q7" s="7"/>
    </row>
    <row r="8" spans="1:17" x14ac:dyDescent="0.3">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c r="L11" s="39"/>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20</v>
      </c>
      <c r="O15" s="35"/>
      <c r="Q15" s="7"/>
    </row>
    <row r="16" spans="1:17" x14ac:dyDescent="0.3">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
      <c r="A32" s="23"/>
      <c r="H32" s="7"/>
      <c r="I32" s="7"/>
      <c r="J32" s="7"/>
      <c r="K32" s="39"/>
      <c r="L32" s="39"/>
    </row>
    <row r="33" spans="10:12" x14ac:dyDescent="0.3">
      <c r="J33" s="2" t="s">
        <v>68</v>
      </c>
      <c r="K33" s="39">
        <f>SUM(K2:K32)</f>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C31">
    <cfRule type="expression" dxfId="20" priority="6">
      <formula>WEEKDAY($A2,2)&gt;=6</formula>
    </cfRule>
  </conditionalFormatting>
  <conditionalFormatting sqref="A2:J31">
    <cfRule type="expression" dxfId="19" priority="1">
      <formula>$C2="Feiertag"</formula>
    </cfRule>
  </conditionalFormatting>
  <conditionalFormatting sqref="D2:F4">
    <cfRule type="expression" dxfId="18" priority="2">
      <formula>WEEKDAY($A2,2)&gt;=6</formula>
    </cfRule>
  </conditionalFormatting>
  <conditionalFormatting sqref="D5:I31">
    <cfRule type="expression" dxfId="17" priority="4">
      <formula>WEEKDAY($A5,2)&gt;=6</formula>
    </cfRule>
  </conditionalFormatting>
  <conditionalFormatting sqref="G2:J2 G3:I4 J3:J31">
    <cfRule type="expression" dxfId="16"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K17" sqref="K17"/>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c r="L5" s="39"/>
      <c r="M5" s="1" t="s">
        <v>73</v>
      </c>
      <c r="N5" s="27">
        <f ca="1">SUM(I2:I32)</f>
        <v>-8.5000000000000249</v>
      </c>
      <c r="O5" s="35"/>
      <c r="Q5" s="7"/>
    </row>
    <row r="6" spans="1:17" x14ac:dyDescent="0.3">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c r="L6" s="39"/>
      <c r="M6" s="25"/>
      <c r="O6" s="35"/>
      <c r="Q6" s="7"/>
    </row>
    <row r="7" spans="1:17" x14ac:dyDescent="0.3">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c r="L7" s="39"/>
      <c r="M7" s="1" t="s">
        <v>74</v>
      </c>
      <c r="N7" s="27">
        <f ca="1">Gesamt!B9+SUM(Gesamt!E2:E6)-SUM(Gesamt!J2:J6)</f>
        <v>12.999999999999932</v>
      </c>
      <c r="O7" s="35"/>
      <c r="Q7" s="7"/>
    </row>
    <row r="8" spans="1:17" x14ac:dyDescent="0.3">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c r="L8" s="39"/>
      <c r="M8" s="25"/>
      <c r="O8" s="35"/>
      <c r="Q8" s="7"/>
    </row>
    <row r="9" spans="1:17" x14ac:dyDescent="0.3">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t="s">
        <v>71</v>
      </c>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c r="L12" s="39"/>
      <c r="M12" s="25"/>
      <c r="O12" s="35"/>
      <c r="Q12" s="7"/>
    </row>
    <row r="13" spans="1:17" x14ac:dyDescent="0.3">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c r="L13" s="39"/>
      <c r="M13" s="1" t="s">
        <v>26</v>
      </c>
      <c r="N13">
        <f>COUNTIF(C2:C32, "Urlaub")+COUNTIF(C2:C32,"Urlaub halber Tag")/2</f>
        <v>0</v>
      </c>
      <c r="O13" s="35"/>
      <c r="Q13" s="7"/>
    </row>
    <row r="14" spans="1:17" x14ac:dyDescent="0.3">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c r="L14" s="39"/>
      <c r="M14" s="25"/>
      <c r="O14" s="35"/>
      <c r="Q14" s="7"/>
    </row>
    <row r="15" spans="1:17" x14ac:dyDescent="0.3">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20</v>
      </c>
      <c r="O15" s="35"/>
      <c r="Q15" s="7"/>
    </row>
    <row r="16" spans="1:17" x14ac:dyDescent="0.3">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c r="L19" s="39"/>
      <c r="M19" s="13" t="s">
        <v>6</v>
      </c>
      <c r="O19" s="35"/>
      <c r="Q19" s="7"/>
    </row>
    <row r="20" spans="1:17" x14ac:dyDescent="0.3">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c r="L20" s="39"/>
      <c r="M20" s="6" t="s">
        <v>43</v>
      </c>
      <c r="N20" s="7">
        <f>Gesamt!C30</f>
        <v>8</v>
      </c>
      <c r="O20" s="35"/>
      <c r="Q20" s="7"/>
    </row>
    <row r="21" spans="1:17" x14ac:dyDescent="0.3">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c r="L21" s="39"/>
      <c r="M21" s="6" t="s">
        <v>44</v>
      </c>
      <c r="N21" s="7">
        <f>Gesamt!C31</f>
        <v>8</v>
      </c>
      <c r="O21" s="35"/>
      <c r="Q21" s="7"/>
    </row>
    <row r="22" spans="1:17" x14ac:dyDescent="0.3">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c r="L22" s="39"/>
      <c r="M22" s="6" t="s">
        <v>45</v>
      </c>
      <c r="N22" s="7">
        <f>Gesamt!C32</f>
        <v>8</v>
      </c>
      <c r="O22" s="35"/>
      <c r="Q22" s="7"/>
    </row>
    <row r="23" spans="1:17" x14ac:dyDescent="0.3">
      <c r="A23" s="29">
        <v>46164</v>
      </c>
      <c r="B23" t="str">
        <f t="shared" si="0"/>
        <v>Fr</v>
      </c>
      <c r="D23" s="24">
        <v>0.29166666666666669</v>
      </c>
      <c r="E23" s="24">
        <v>0.54166666666666663</v>
      </c>
      <c r="G23" s="27">
        <f t="shared" si="1"/>
        <v>5.9999999999999982</v>
      </c>
      <c r="H23" s="27">
        <f ca="1">IF(Q23&lt;&gt;"",Q23,IF(OR(C23="Feiertag",A23&lt;Gesamt!$B$11,A23&gt;Gesamt!$B$13,),0,INDIRECT("N"&amp;WEEKDAY(A23,2)+19)))</f>
        <v>6.5</v>
      </c>
      <c r="I23" s="27">
        <f t="shared" ca="1" si="2"/>
        <v>-0.50000000000000178</v>
      </c>
      <c r="J23" s="7"/>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3">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3">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v>12</v>
      </c>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102</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74</v>
      </c>
      <c r="N7" s="27">
        <f ca="1">Gesamt!B9+SUM(Gesamt!E2:E7)-SUM(Gesamt!J2:J7)</f>
        <v>12.999999999999932</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3">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8</v>
      </c>
      <c r="I7" s="27">
        <f t="shared" si="2"/>
        <v>0</v>
      </c>
      <c r="J7" s="7"/>
      <c r="K7" s="39"/>
      <c r="L7" s="39"/>
      <c r="M7" s="1" t="s">
        <v>74</v>
      </c>
      <c r="N7" s="27">
        <f ca="1">Gesamt!B9+SUM(Gesamt!E2:E8)-SUM(Gesamt!J2:J8)</f>
        <v>12.999999999999932</v>
      </c>
      <c r="O7" s="35"/>
      <c r="Q7" s="7"/>
    </row>
    <row r="8" spans="1:17" x14ac:dyDescent="0.3">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3">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8</v>
      </c>
      <c r="I7" s="27">
        <f t="shared" si="2"/>
        <v>0</v>
      </c>
      <c r="J7" s="7"/>
      <c r="K7" s="39"/>
      <c r="L7" s="39"/>
      <c r="M7" s="1" t="s">
        <v>74</v>
      </c>
      <c r="N7" s="27">
        <f ca="1">Gesamt!B9+SUM(Gesamt!E2:E9)-SUM(Gesamt!J2:J9)</f>
        <v>12.999999999999932</v>
      </c>
      <c r="O7" s="35"/>
      <c r="Q7" s="7"/>
    </row>
    <row r="8" spans="1:17" x14ac:dyDescent="0.3">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74</v>
      </c>
      <c r="N7" s="27">
        <f ca="1">Gesamt!B9+SUM(Gesamt!E2:E10)-SUM(Gesamt!J2:J10)</f>
        <v>12.999999999999932</v>
      </c>
      <c r="O7" s="35"/>
      <c r="Q7" s="7"/>
    </row>
    <row r="8" spans="1:17" x14ac:dyDescent="0.3">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Tihomir MATIC</v>
      </c>
      <c r="N3" s="41"/>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8</v>
      </c>
      <c r="I7" s="27">
        <f t="shared" si="2"/>
        <v>0</v>
      </c>
      <c r="J7" s="7"/>
      <c r="K7" s="39"/>
      <c r="L7" s="39"/>
      <c r="M7" s="1" t="s">
        <v>74</v>
      </c>
      <c r="N7" s="27">
        <f ca="1">Gesamt!B9+SUM(Gesamt!E2:E11)-SUM(Gesamt!J2:J11)</f>
        <v>12.999999999999932</v>
      </c>
      <c r="O7" s="35"/>
      <c r="Q7" s="7"/>
    </row>
    <row r="8" spans="1:17" x14ac:dyDescent="0.3">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6.5</v>
      </c>
      <c r="I7" s="27">
        <f t="shared" si="2"/>
        <v>0</v>
      </c>
      <c r="J7" s="7"/>
      <c r="K7" s="39"/>
      <c r="L7" s="39"/>
      <c r="M7" s="1" t="s">
        <v>74</v>
      </c>
      <c r="N7" s="27">
        <f ca="1">Gesamt!B9+SUM(Gesamt!E2:E12)-SUM(Gesamt!J2:J12)</f>
        <v>12.999999999999932</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3">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74</v>
      </c>
      <c r="N7" s="27">
        <f ca="1">Gesamt!B9+SUM(Gesamt!E2:E13)-SUM(Gesamt!J2:J13)</f>
        <v>12.999999999999932</v>
      </c>
      <c r="O7" s="35"/>
      <c r="Q7" s="7"/>
    </row>
    <row r="8" spans="1:17" x14ac:dyDescent="0.3">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3" sqref="F23"/>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218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Januar!N5</f>
        <v>0</v>
      </c>
      <c r="F2" s="8">
        <f>Januar!N9</f>
        <v>0</v>
      </c>
      <c r="G2" s="2">
        <f>Januar!N13</f>
        <v>0</v>
      </c>
      <c r="H2" s="7">
        <f>Januar!N17</f>
        <v>0</v>
      </c>
      <c r="I2" s="7"/>
      <c r="J2" s="7">
        <v>0</v>
      </c>
      <c r="Z2" s="2" t="b">
        <v>1</v>
      </c>
    </row>
    <row r="3" spans="1:26" ht="15" customHeight="1" x14ac:dyDescent="0.3">
      <c r="A3" s="42" t="s">
        <v>72</v>
      </c>
      <c r="B3" s="42"/>
      <c r="D3" s="6" t="s">
        <v>10</v>
      </c>
      <c r="E3" s="7">
        <f>Februar!N5</f>
        <v>0</v>
      </c>
      <c r="F3" s="8">
        <f>Februar!N9</f>
        <v>0</v>
      </c>
      <c r="G3" s="2">
        <f>Februar!N13</f>
        <v>0</v>
      </c>
      <c r="H3" s="7">
        <f>Februar!N17</f>
        <v>0</v>
      </c>
      <c r="I3" s="7"/>
      <c r="J3" s="7">
        <v>0</v>
      </c>
      <c r="Z3" s="2" t="b">
        <v>1</v>
      </c>
    </row>
    <row r="4" spans="1:26" x14ac:dyDescent="0.3">
      <c r="D4" s="6" t="s">
        <v>11</v>
      </c>
      <c r="E4" s="7">
        <f ca="1">März!N5</f>
        <v>6.4999999999999742</v>
      </c>
      <c r="F4" s="8">
        <f>März!N9</f>
        <v>0</v>
      </c>
      <c r="G4" s="2">
        <f>März!N13</f>
        <v>0</v>
      </c>
      <c r="H4" s="7">
        <f>März!N17</f>
        <v>176.5</v>
      </c>
      <c r="I4" s="7"/>
      <c r="J4" s="7">
        <v>0</v>
      </c>
      <c r="Z4" s="2" t="b">
        <v>1</v>
      </c>
    </row>
    <row r="5" spans="1:26" x14ac:dyDescent="0.3">
      <c r="A5" s="1" t="s">
        <v>28</v>
      </c>
      <c r="B5" s="2">
        <v>20</v>
      </c>
      <c r="D5" s="6" t="s">
        <v>12</v>
      </c>
      <c r="E5" s="7">
        <f ca="1">April!N5</f>
        <v>14.999999999999982</v>
      </c>
      <c r="F5" s="8">
        <f>April!N9</f>
        <v>0</v>
      </c>
      <c r="G5" s="2">
        <f>April!N13</f>
        <v>0</v>
      </c>
      <c r="H5" s="7">
        <f>April!N17</f>
        <v>177</v>
      </c>
      <c r="I5" s="7"/>
      <c r="J5" s="7">
        <v>0</v>
      </c>
      <c r="Z5" s="2" t="b">
        <v>1</v>
      </c>
    </row>
    <row r="6" spans="1:26" x14ac:dyDescent="0.3">
      <c r="D6" s="6" t="s">
        <v>13</v>
      </c>
      <c r="E6" s="7">
        <f ca="1">Mai!N5</f>
        <v>-8.5000000000000249</v>
      </c>
      <c r="F6" s="8">
        <f>Mai!N9</f>
        <v>0</v>
      </c>
      <c r="G6" s="2">
        <f>Mai!N13</f>
        <v>0</v>
      </c>
      <c r="H6" s="7">
        <f>Mai!N17</f>
        <v>129.5</v>
      </c>
      <c r="I6" s="7"/>
      <c r="J6" s="7">
        <v>0</v>
      </c>
      <c r="Z6" s="2" t="b">
        <v>0</v>
      </c>
    </row>
    <row r="7" spans="1:26" x14ac:dyDescent="0.3">
      <c r="A7" s="1" t="s">
        <v>30</v>
      </c>
      <c r="B7" s="2">
        <v>0</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46083</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46387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12.999999999999932</v>
      </c>
      <c r="F15" s="8">
        <f>SUM(F2:F13)</f>
        <v>0</v>
      </c>
      <c r="G15" s="2">
        <f>SUM(G2:G13)</f>
        <v>0</v>
      </c>
      <c r="H15" s="7">
        <f>SUM(H2:H13)</f>
        <v>483</v>
      </c>
      <c r="I15" s="7"/>
      <c r="J15" s="7">
        <f>SUM(J2:J13)</f>
        <v>0</v>
      </c>
    </row>
    <row r="16" spans="1:26" x14ac:dyDescent="0.3">
      <c r="A16" s="6" t="s">
        <v>9</v>
      </c>
      <c r="B16" s="7">
        <f>Januar!N27</f>
        <v>38.5</v>
      </c>
    </row>
    <row r="17" spans="1:7" x14ac:dyDescent="0.3">
      <c r="A17" s="6" t="s">
        <v>10</v>
      </c>
      <c r="B17" s="7">
        <f>Februar!N27</f>
        <v>38.5</v>
      </c>
      <c r="D17" s="4" t="s">
        <v>39</v>
      </c>
      <c r="E17" s="7">
        <f ca="1">SUM(E2:E13)+B9-J15</f>
        <v>12.999999999999932</v>
      </c>
    </row>
    <row r="18" spans="1:7" x14ac:dyDescent="0.3">
      <c r="A18" s="6" t="s">
        <v>11</v>
      </c>
      <c r="B18" s="7">
        <f>März!N27</f>
        <v>38.5</v>
      </c>
      <c r="D18" s="9" t="s">
        <v>40</v>
      </c>
      <c r="G18" s="2">
        <f>B5+B7-G15</f>
        <v>20</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3" t="s">
        <v>55</v>
      </c>
    </row>
    <row r="24" spans="19:20" x14ac:dyDescent="0.3">
      <c r="S24" s="43"/>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2026-06-15T09:32:51Z</dcterms:modified>
</cp:coreProperties>
</file>