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D4409FD2-EE22-EC4B-A7D2-521A7FFE2D06}" xr6:coauthVersionLast="47" xr6:coauthVersionMax="47" xr10:uidLastSave="{00000000-0000-0000-0000-000000000000}"/>
  <bookViews>
    <workbookView xWindow="21640" yWindow="22940" windowWidth="31940" windowHeight="192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23" i="8"/>
  <c r="H25" i="4"/>
  <c r="H30" i="7"/>
  <c r="H29" i="9"/>
  <c r="H12" i="9"/>
  <c r="H22" i="4"/>
  <c r="H21" i="6"/>
  <c r="H15" i="10"/>
  <c r="H19" i="4"/>
  <c r="H27" i="5"/>
  <c r="H15" i="6"/>
  <c r="H2" i="12"/>
  <c r="H18" i="12"/>
  <c r="H16" i="12"/>
  <c r="H16" i="8"/>
  <c r="H7" i="6"/>
  <c r="H30" i="10"/>
  <c r="H6" i="5"/>
  <c r="H12" i="4"/>
  <c r="H30" i="11"/>
  <c r="H9" i="9"/>
  <c r="H16" i="9"/>
  <c r="H23" i="7"/>
  <c r="H20" i="1"/>
  <c r="H16" i="5"/>
  <c r="H24" i="4"/>
  <c r="H3" i="6"/>
  <c r="H9" i="8"/>
  <c r="H28" i="6"/>
  <c r="H25" i="9"/>
  <c r="H6" i="11"/>
  <c r="H24" i="1"/>
  <c r="H15" i="5"/>
  <c r="H21" i="1"/>
  <c r="H25" i="1"/>
  <c r="H28" i="12"/>
  <c r="H16" i="7"/>
  <c r="H20" i="8"/>
  <c r="H14" i="9"/>
  <c r="H17" i="12"/>
  <c r="H14" i="7"/>
  <c r="H6" i="4"/>
  <c r="H4" i="10"/>
  <c r="H10" i="12"/>
  <c r="H23" i="5"/>
  <c r="H11" i="8"/>
  <c r="H23" i="6"/>
  <c r="H17" i="7"/>
  <c r="H25" i="12"/>
  <c r="H18" i="8"/>
  <c r="H23" i="4"/>
  <c r="H7" i="10"/>
  <c r="H28" i="10"/>
  <c r="H18" i="4"/>
  <c r="H20" i="9"/>
  <c r="H13" i="7"/>
  <c r="H13" i="4"/>
  <c r="H17" i="8"/>
  <c r="H31" i="1"/>
  <c r="H6" i="6"/>
  <c r="H32" i="8"/>
  <c r="H4" i="5"/>
  <c r="H12" i="10"/>
  <c r="H24" i="6"/>
  <c r="H4" i="6"/>
  <c r="H13" i="12"/>
  <c r="H27" i="8"/>
  <c r="H9" i="5"/>
  <c r="H27" i="7"/>
  <c r="H20" i="12"/>
  <c r="H7" i="7"/>
  <c r="H11" i="11"/>
  <c r="H29" i="12"/>
  <c r="H29" i="8"/>
  <c r="H15" i="1"/>
  <c r="H6" i="9"/>
  <c r="H10" i="11"/>
  <c r="H25" i="8"/>
  <c r="H15" i="7"/>
  <c r="H19" i="9"/>
  <c r="H31" i="9"/>
  <c r="H12" i="8"/>
  <c r="H11" i="1"/>
  <c r="H21" i="8"/>
  <c r="H30" i="4"/>
  <c r="H13" i="11"/>
  <c r="H13" i="1"/>
  <c r="H24" i="8"/>
  <c r="H21" i="11"/>
  <c r="H10" i="1"/>
  <c r="H25" i="6"/>
  <c r="H4" i="12"/>
  <c r="H21" i="10"/>
  <c r="H30" i="12"/>
  <c r="H30" i="5"/>
  <c r="H11" i="6"/>
  <c r="H7" i="9"/>
  <c r="H5" i="12"/>
  <c r="H20" i="10"/>
  <c r="H23" i="11"/>
  <c r="H25" i="5"/>
  <c r="H31" i="5"/>
  <c r="H24" i="5"/>
  <c r="H29" i="5"/>
  <c r="H18" i="5"/>
  <c r="H21" i="5"/>
  <c r="H22" i="8"/>
  <c r="H7" i="11"/>
  <c r="H14" i="6"/>
  <c r="H9" i="6"/>
  <c r="H14" i="1"/>
  <c r="H8" i="8"/>
  <c r="H14" i="10"/>
  <c r="H15" i="8"/>
  <c r="H22" i="6"/>
  <c r="H12" i="5"/>
  <c r="H8" i="12"/>
  <c r="H31" i="8"/>
  <c r="H17" i="1"/>
  <c r="H26" i="4"/>
  <c r="H23" i="9"/>
  <c r="H24" i="9"/>
  <c r="H19" i="6"/>
  <c r="H13" i="6"/>
  <c r="H26" i="10"/>
  <c r="H18" i="6"/>
  <c r="H29" i="1"/>
  <c r="H20" i="5"/>
  <c r="H15" i="4"/>
  <c r="H14" i="5"/>
  <c r="H28" i="4"/>
  <c r="H12" i="1"/>
  <c r="H19" i="5"/>
  <c r="H30" i="8"/>
  <c r="H31" i="12"/>
  <c r="H9" i="7"/>
  <c r="H7" i="8"/>
  <c r="H8" i="5"/>
  <c r="H2" i="6"/>
  <c r="H31" i="10"/>
  <c r="H21" i="12"/>
  <c r="H14" i="12"/>
  <c r="H24" i="7"/>
  <c r="H18" i="11"/>
  <c r="H19" i="7"/>
  <c r="H5" i="11"/>
  <c r="H4" i="8"/>
  <c r="H27" i="6"/>
  <c r="H5" i="4"/>
  <c r="H3" i="11"/>
  <c r="H29" i="7"/>
  <c r="H23" i="12"/>
  <c r="H12" i="12"/>
  <c r="H8" i="10"/>
  <c r="H26" i="1"/>
  <c r="H27" i="11"/>
  <c r="H31" i="11"/>
  <c r="H24" i="12"/>
  <c r="H20" i="7"/>
  <c r="H3" i="7"/>
  <c r="H6" i="7"/>
  <c r="H10" i="5"/>
  <c r="H16" i="6"/>
  <c r="H32" i="7"/>
  <c r="H22" i="12"/>
  <c r="H5" i="10"/>
  <c r="H20" i="4"/>
  <c r="H19" i="8"/>
  <c r="H17" i="6"/>
  <c r="H32" i="12"/>
  <c r="H8" i="4"/>
  <c r="H3" i="12"/>
  <c r="H5" i="7"/>
  <c r="H25" i="10"/>
  <c r="H5" i="9"/>
  <c r="H23" i="1"/>
  <c r="H3" i="8"/>
  <c r="H28" i="8"/>
  <c r="H19" i="12"/>
  <c r="H19" i="11"/>
  <c r="H17" i="9"/>
  <c r="H9" i="10"/>
  <c r="H10" i="6"/>
  <c r="H18" i="1"/>
  <c r="H22" i="11"/>
  <c r="H26" i="9"/>
  <c r="H9" i="4"/>
  <c r="H10" i="4"/>
  <c r="H27" i="12"/>
  <c r="H15" i="9"/>
  <c r="H16" i="1"/>
  <c r="H11" i="12"/>
  <c r="H6" i="10"/>
  <c r="H22" i="7"/>
  <c r="H26" i="7"/>
  <c r="H28" i="11"/>
  <c r="H28" i="7"/>
  <c r="H22" i="10"/>
  <c r="H9" i="11"/>
  <c r="H4" i="9"/>
  <c r="H13" i="10"/>
  <c r="H22" i="5"/>
  <c r="H32" i="1"/>
  <c r="H16" i="10"/>
  <c r="H26" i="8"/>
  <c r="H24" i="10"/>
  <c r="H26" i="6"/>
  <c r="H3" i="5"/>
  <c r="H10" i="9"/>
  <c r="H18" i="9"/>
  <c r="H2" i="9"/>
  <c r="H31" i="6"/>
  <c r="H20" i="6"/>
  <c r="H2" i="4"/>
  <c r="H30" i="9"/>
  <c r="H28" i="9"/>
  <c r="H17" i="5"/>
  <c r="H10" i="7"/>
  <c r="H12" i="6"/>
  <c r="H13" i="5"/>
  <c r="H24" i="11"/>
  <c r="H28" i="5"/>
  <c r="H4" i="7"/>
  <c r="H27" i="9"/>
  <c r="H17" i="4"/>
  <c r="H11" i="4"/>
  <c r="H7" i="5"/>
  <c r="H2" i="11"/>
  <c r="H21" i="7"/>
  <c r="H21" i="9"/>
  <c r="H14" i="8"/>
  <c r="H30" i="6"/>
  <c r="H8" i="6"/>
  <c r="H10" i="8"/>
  <c r="H17" i="10"/>
  <c r="H12" i="7"/>
  <c r="H29" i="10"/>
  <c r="H29" i="11"/>
  <c r="H32" i="5"/>
  <c r="H13" i="8"/>
  <c r="H10" i="10"/>
  <c r="H7" i="12"/>
  <c r="H22" i="9"/>
  <c r="H16" i="11"/>
  <c r="H8" i="7"/>
  <c r="H29" i="4"/>
  <c r="H30" i="1"/>
  <c r="H19" i="1"/>
  <c r="H4" i="11"/>
  <c r="H6" i="12"/>
  <c r="H27" i="1"/>
  <c r="H5" i="8"/>
  <c r="H20" i="11"/>
  <c r="H14" i="4"/>
  <c r="H17" i="11"/>
  <c r="H13" i="9"/>
  <c r="H11" i="5"/>
  <c r="H5" i="5"/>
  <c r="H23" i="10"/>
  <c r="H19" i="10"/>
  <c r="H2" i="10"/>
  <c r="H8" i="9"/>
  <c r="H27" i="4"/>
  <c r="H16" i="4"/>
  <c r="H15" i="12"/>
  <c r="H4" i="4"/>
  <c r="H25" i="7"/>
  <c r="H29" i="6"/>
  <c r="H18" i="7"/>
  <c r="H3" i="10"/>
  <c r="H11" i="10"/>
  <c r="H14" i="11"/>
  <c r="H32" i="10"/>
  <c r="H2" i="7"/>
  <c r="H12" i="11"/>
  <c r="H3" i="9"/>
  <c r="H21" i="4"/>
  <c r="H25" i="11"/>
  <c r="H6" i="8"/>
  <c r="H11" i="9"/>
  <c r="H22" i="1"/>
  <c r="H31" i="4"/>
  <c r="H18" i="10"/>
  <c r="H11" i="7"/>
  <c r="H15" i="11"/>
  <c r="H2" i="8"/>
  <c r="H31" i="7"/>
  <c r="H28" i="1"/>
  <c r="H8" i="11"/>
  <c r="H26" i="11"/>
  <c r="H3" i="4"/>
  <c r="I4" i="6" l="1"/>
  <c r="I2" i="6"/>
  <c r="I3" i="6"/>
  <c r="I9" i="6"/>
  <c r="I10" i="6"/>
  <c r="I13" i="6"/>
  <c r="I12" i="6"/>
  <c r="I11"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<sst xmlns="http://schemas.openxmlformats.org/spreadsheetml/2006/main" count="503" uniqueCount="96">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</sst>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Marinko BELJO</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5" t="str">
        <f>Gesamt!A3</f>
        <v>Marinko BELJO</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
      <c r="A32" s="23"/>
      <c r="H32" s="7"/>
      <c r="I32" s="7"/>
      <c r="J32" s="7"/>
      <c r="K32" s="39"/>
      <c r="L32" s="39"/>
    </row>
    <row r="33" spans="10:12" x14ac:dyDescent="0.2">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7" zoomScale="85" zoomScaleNormal="85"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2">
      <c r="K33" s="39"/>
      <c r="L33" s="39"/>
    </row>
    <row r="34" spans="10:12" x14ac:dyDescent="0.2">
      <c r="J34" s="2" t="s">
        <v>68</v>
      </c>
      <c r="K34" s="39">
        <f>SUM(K2:K33)</f>
        <v>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M34" sqref="M34"/>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0.70833333333333337</v>
      </c>
      <c r="F2" s="24">
        <v>4.1666666666666664E-2</v>
      </c>
      <c r="G2" s="27">
        <f>IF(OR(C2="krank",C2="Urlaub",C2="Sonderurlaub"), H2,IF(D2&lt;=E2,(E2-D2-F2)*24,(1-D2+E2-F2)*24)+IF(C2= "Urlaub halber Tag",H2/2,0)+IF(AND(C2="Urlaub halber Tag", J2="halber Arbeitstag"),H2/2,0))</f>
        <v>9</v>
      </c>
      <c r="H2" s="27">
        <f ca="1">IF(Q2&lt;&gt;"",Q2,IF(OR(C2="Feiertag",A2&lt;Gesamt!$B$11,A2&gt;Gesamt!$B$13,),0,INDIRECT("N"&amp;WEEKDAY(A2,2)+19)))</f>
        <v>8</v>
      </c>
      <c r="I2" s="27">
        <f ca="1">IF(OR(C2="Überstundenabbau",C2="Urlaub halber Tag",E2&lt;&gt;""),G2-H2,0)</f>
        <v>1</v>
      </c>
      <c r="J2" s="7" t="s">
        <v>95</v>
      </c>
      <c r="K2" s="39">
        <v>11.94</v>
      </c>
      <c r="L2" s="39"/>
      <c r="M2" s="25"/>
      <c r="O2" s="35"/>
      <c r="Q2" s="7"/>
    </row>
    <row r="3" spans="1:17" x14ac:dyDescent="0.2">
      <c r="A3" s="29">
        <v>46175</v>
      </c>
      <c r="B3" t="str">
        <f t="shared" ref="B3:B31" si="0">TEXT(A3,"TTT")</f>
        <v>Di</v>
      </c>
      <c r="D3" s="24">
        <v>0.29166666666666669</v>
      </c>
      <c r="E3" s="24">
        <v>0.75</v>
      </c>
      <c r="F3" s="24">
        <v>4.1666666666666664E-2</v>
      </c>
      <c r="G3" s="27">
        <f t="shared" ref="G3:G31" si="1">IF(OR(C3="krank",C3="Urlaub",C3="Sonderurlaub"), H3,IF(D3&lt;=E3,(E3-D3-F3)*24,(1-D3+E3-F3)*24)+IF(C3= "Urlaub halber Tag",H3/2,0)+IF(AND(C3="Urlaub halber Tag", J3="halber Arbeitstag"),H3/2,0))</f>
        <v>10</v>
      </c>
      <c r="H3" s="27">
        <f ca="1">IF(Q3&lt;&gt;"",Q3,IF(OR(C3="Feiertag",A3&lt;Gesamt!$B$11,A3&gt;Gesamt!$B$13,),0,INDIRECT("N"&amp;WEEKDAY(A3,2)+19)))</f>
        <v>8</v>
      </c>
      <c r="I3" s="27">
        <f t="shared" ref="I3:I31" ca="1" si="2">IF(OR(C3="Überstundenabbau",C3="Urlaub halber Tag",E3&lt;&gt;""),G3-H3,0)</f>
        <v>2</v>
      </c>
      <c r="J3" s="7" t="s">
        <v>95</v>
      </c>
      <c r="K3" s="39">
        <v>11.94</v>
      </c>
      <c r="L3" s="39"/>
      <c r="M3" s="45" t="str">
        <f>Gesamt!A3</f>
        <v>Marinko BELJO</v>
      </c>
      <c r="N3" s="45"/>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2.9999999999999254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19</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M30" s="44"/>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23.88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Marinko BELJO</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2.9999999999999254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2.9999999999999254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Marinko BELJO</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2.9999999999999254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Marinko BELJO</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2.9999999999999254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Marinko BELJO</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2.9999999999999254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Marinko BELJO</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2.9999999999999254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87</v>
      </c>
      <c r="B3" s="46"/>
      <c r="D3" s="6" t="s">
        <v>10</v>
      </c>
      <c r="E3" s="7">
        <f>Februar!N5</f>
        <v>0</v>
      </c>
      <c r="F3" s="8">
        <f>Februar!N9</f>
        <v>0</v>
      </c>
      <c r="G3" s="2">
        <f>Februar!N13</f>
        <v>0</v>
      </c>
      <c r="H3" s="7">
        <f>Februar!N17</f>
        <v>0</v>
      </c>
      <c r="I3" s="7"/>
      <c r="J3" s="7">
        <v>0</v>
      </c>
      <c r="Z3" s="2" t="b">
        <v>1</v>
      </c>
    </row>
    <row r="4" spans="1:26" x14ac:dyDescent="0.2">
      <c r="D4" s="6" t="s">
        <v>11</v>
      </c>
      <c r="E4" s="7">
        <f ca="1">März!N5</f>
        <v>-2.4868995751603507E-14</v>
      </c>
      <c r="F4" s="8">
        <f>März!N9</f>
        <v>0</v>
      </c>
      <c r="G4" s="2">
        <f>März!N13</f>
        <v>0</v>
      </c>
      <c r="H4" s="7">
        <f>März!N17</f>
        <v>131.49999999999997</v>
      </c>
      <c r="I4" s="7"/>
      <c r="J4" s="7">
        <v>0</v>
      </c>
      <c r="Z4" s="2" t="b">
        <v>1</v>
      </c>
    </row>
    <row r="5" spans="1:26" x14ac:dyDescent="0.2">
      <c r="A5" s="1" t="s">
        <v>28</v>
      </c>
      <c r="B5" s="2">
        <v>20</v>
      </c>
      <c r="D5" s="6" t="s">
        <v>12</v>
      </c>
      <c r="E5" s="7">
        <f ca="1">April!N5</f>
        <v>-3.0198066269804258E-14</v>
      </c>
      <c r="F5" s="8">
        <f>April!N9</f>
        <v>0</v>
      </c>
      <c r="G5" s="2">
        <f>April!N13</f>
        <v>0</v>
      </c>
      <c r="H5" s="7">
        <f>April!N17</f>
        <v>162</v>
      </c>
      <c r="I5" s="7"/>
      <c r="J5" s="7">
        <v>0</v>
      </c>
      <c r="Z5" s="2" t="b">
        <v>1</v>
      </c>
    </row>
    <row r="6" spans="1:26" x14ac:dyDescent="0.2">
      <c r="D6" s="6" t="s">
        <v>13</v>
      </c>
      <c r="E6" s="7">
        <f ca="1">Mai!N5</f>
        <v>-1.9539925233402755E-14</v>
      </c>
      <c r="F6" s="8">
        <f>Mai!N9</f>
        <v>0</v>
      </c>
      <c r="G6" s="2">
        <f>Mai!N13</f>
        <v>0</v>
      </c>
      <c r="H6" s="7">
        <f>Mai!N17</f>
        <v>107.49999999999999</v>
      </c>
      <c r="I6" s="7"/>
      <c r="J6" s="7">
        <v>0</v>
      </c>
      <c r="Z6" s="2" t="b">
        <v>0</v>
      </c>
    </row>
    <row r="7" spans="1:26" x14ac:dyDescent="0.2">
      <c r="A7" s="1" t="s">
        <v>30</v>
      </c>
      <c r="B7" s="2">
        <v>0</v>
      </c>
      <c r="D7" s="6" t="s">
        <v>14</v>
      </c>
      <c r="E7" s="7">
        <f ca="1">Juni!N5</f>
        <v>3</v>
      </c>
      <c r="F7" s="8">
        <f>Juni!N9</f>
        <v>0</v>
      </c>
      <c r="G7" s="2">
        <f>Juni!N13</f>
        <v>0</v>
      </c>
      <c r="H7" s="7">
        <f>Juni!N17</f>
        <v>19</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46090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2.9999999999999254</v>
      </c>
      <c r="F15" s="8">
        <f>SUM(F2:F13)</f>
        <v>0</v>
      </c>
      <c r="G15" s="2">
        <f>SUM(G2:G13)</f>
        <v>0</v>
      </c>
      <c r="H15" s="7">
        <f>SUM(H2:H13)</f>
        <v>420</v>
      </c>
      <c r="I15" s="7"/>
      <c r="J15" s="7">
        <f>SUM(J2:J13)</f>
        <v>0</v>
      </c>
    </row>
    <row r="16" spans="1:26" x14ac:dyDescent="0.2">
      <c r="A16" s="6" t="s">
        <v>9</v>
      </c>
      <c r="B16" s="7">
        <f>Januar!N27</f>
        <v>38.5</v>
      </c>
    </row>
    <row r="17" spans="1:7" x14ac:dyDescent="0.2">
      <c r="A17" s="6" t="s">
        <v>10</v>
      </c>
      <c r="B17" s="7">
        <f>Februar!N27</f>
        <v>38.5</v>
      </c>
      <c r="D17" s="4" t="s">
        <v>39</v>
      </c>
      <c r="E17" s="7">
        <f ca="1">SUM(E2:E13)+B9-J15</f>
        <v>2.9999999999999254</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2026-07-08T11:13:54Z</dcterms:modified>
</cp:coreProperties>
</file>