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8_{5F6AD657-62D4-FB47-B789-AB6BCB3BF92B}" xr6:coauthVersionLast="47" xr6:coauthVersionMax="47" xr10:uidLastSave="{00000000-0000-0000-0000-000000000000}"/>
  <bookViews>
    <workbookView xWindow="22300" yWindow="23880" windowWidth="31760" windowHeight="1548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 i="3"/>
  <c r="H20" i="3"/>
  <c r="H17" i="3"/>
  <c r="H32" i="3"/>
  <c r="H15" i="3"/>
  <c r="H7" i="3"/>
  <c r="H18" i="3"/>
  <c r="H23" i="3"/>
  <c r="H30" i="3"/>
  <c r="H6" i="3"/>
  <c r="H25" i="3"/>
  <c r="H4" i="3"/>
  <c r="H8" i="3"/>
  <c r="H11" i="3"/>
  <c r="H31" i="3"/>
  <c r="H10" i="3"/>
  <c r="H24" i="3"/>
  <c r="H14" i="3"/>
  <c r="H13" i="3"/>
  <c r="H21" i="3"/>
  <c r="H22" i="3"/>
  <c r="H9" i="3"/>
  <c r="H16" i="3"/>
  <c r="H27" i="3"/>
  <c r="H29" i="3"/>
  <c r="H28" i="3"/>
  <c r="H2"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9" i="12"/>
  <c r="H15" i="5"/>
  <c r="H2" i="5"/>
  <c r="H5" i="6"/>
  <c r="H27" i="10"/>
  <c r="H26" i="12"/>
  <c r="H26" i="5"/>
  <c r="H25" i="11"/>
  <c r="H25" i="6"/>
  <c r="H25" i="5"/>
  <c r="H4" i="8"/>
  <c r="H16" i="7"/>
  <c r="H11" i="8"/>
  <c r="H12" i="8"/>
  <c r="H21" i="12"/>
  <c r="H21" i="9"/>
  <c r="H7" i="6"/>
  <c r="H11" i="7"/>
  <c r="H6" i="11"/>
  <c r="H28" i="9"/>
  <c r="H29" i="2"/>
  <c r="H3" i="11"/>
  <c r="H12" i="11"/>
  <c r="H10" i="2"/>
  <c r="H10" i="1"/>
  <c r="H22" i="7"/>
  <c r="H9" i="5"/>
  <c r="H26" i="8"/>
  <c r="H26" i="2"/>
  <c r="H3" i="6"/>
  <c r="H30" i="1"/>
  <c r="H15" i="4"/>
  <c r="H19" i="11"/>
  <c r="H8" i="6"/>
  <c r="H16" i="9"/>
  <c r="H8" i="4"/>
  <c r="H18" i="6"/>
  <c r="H17" i="12"/>
  <c r="H18" i="2"/>
  <c r="H21" i="2"/>
  <c r="H24" i="11"/>
  <c r="H22" i="2"/>
  <c r="H14" i="9"/>
  <c r="H25" i="12"/>
  <c r="H21" i="1"/>
  <c r="H15" i="9"/>
  <c r="H11" i="11"/>
  <c r="H11" i="4"/>
  <c r="H13" i="4"/>
  <c r="H24" i="7"/>
  <c r="H20" i="11"/>
  <c r="H20" i="8"/>
  <c r="H30" i="11"/>
  <c r="H23" i="10"/>
  <c r="H27" i="7"/>
  <c r="H18" i="10"/>
  <c r="H21" i="5"/>
  <c r="H2" i="2"/>
  <c r="H5" i="10"/>
  <c r="H16" i="11"/>
  <c r="H27" i="9"/>
  <c r="H6" i="12"/>
  <c r="H28" i="6"/>
  <c r="H5" i="3"/>
  <c r="H19" i="8"/>
  <c r="H16" i="12"/>
  <c r="H30" i="12"/>
  <c r="H31" i="8"/>
  <c r="H32" i="10"/>
  <c r="H22" i="5"/>
  <c r="H13" i="7"/>
  <c r="H4" i="5"/>
  <c r="H2" i="10"/>
  <c r="H2" i="7"/>
  <c r="H14" i="12"/>
  <c r="H21" i="8"/>
  <c r="H9" i="6"/>
  <c r="H5" i="8"/>
  <c r="H4" i="2"/>
  <c r="H27" i="6"/>
  <c r="H27" i="1"/>
  <c r="H10" i="11"/>
  <c r="H20" i="5"/>
  <c r="H31" i="1"/>
  <c r="H7" i="5"/>
  <c r="H14" i="5"/>
  <c r="H9" i="2"/>
  <c r="H9" i="8"/>
  <c r="H14" i="8"/>
  <c r="H14" i="11"/>
  <c r="H6" i="9"/>
  <c r="H28" i="2"/>
  <c r="H28" i="1"/>
  <c r="H16" i="1"/>
  <c r="H10" i="8"/>
  <c r="H7" i="12"/>
  <c r="H3" i="5"/>
  <c r="H15" i="1"/>
  <c r="H18" i="5"/>
  <c r="H15" i="12"/>
  <c r="H17" i="1"/>
  <c r="H7" i="11"/>
  <c r="H8" i="12"/>
  <c r="H21" i="4"/>
  <c r="H7" i="1"/>
  <c r="H10" i="12"/>
  <c r="H31" i="5"/>
  <c r="H23" i="5"/>
  <c r="H18" i="8"/>
  <c r="H16" i="6"/>
  <c r="H31" i="12"/>
  <c r="H27" i="5"/>
  <c r="H21" i="11"/>
  <c r="H22" i="4"/>
  <c r="H24" i="2"/>
  <c r="H14" i="6"/>
  <c r="H2" i="8"/>
  <c r="H30" i="4"/>
  <c r="H4" i="4"/>
  <c r="H6" i="1"/>
  <c r="H22" i="6"/>
  <c r="H5" i="12"/>
  <c r="H29" i="12"/>
  <c r="H19" i="4"/>
  <c r="H23" i="6"/>
  <c r="H19" i="10"/>
  <c r="H22" i="8"/>
  <c r="H26" i="4"/>
  <c r="H5" i="9"/>
  <c r="H29" i="11"/>
  <c r="H13" i="5"/>
  <c r="H17" i="6"/>
  <c r="H17" i="10"/>
  <c r="H20" i="12"/>
  <c r="H10" i="9"/>
  <c r="H4" i="6"/>
  <c r="H23" i="9"/>
  <c r="H9" i="7"/>
  <c r="H14" i="4"/>
  <c r="H6" i="5"/>
  <c r="H5" i="1"/>
  <c r="H3" i="7"/>
  <c r="H11" i="6"/>
  <c r="H11" i="9"/>
  <c r="H16" i="8"/>
  <c r="H19" i="5"/>
  <c r="H8" i="9"/>
  <c r="H5" i="11"/>
  <c r="H22" i="11"/>
  <c r="H26" i="1"/>
  <c r="H31" i="7"/>
  <c r="H13" i="12"/>
  <c r="H30" i="5"/>
  <c r="H28" i="11"/>
  <c r="H30" i="7"/>
  <c r="H28" i="7"/>
  <c r="H31" i="11"/>
  <c r="H6" i="6"/>
  <c r="H3" i="12"/>
  <c r="H23" i="4"/>
  <c r="H21" i="6"/>
  <c r="H25" i="9"/>
  <c r="H3" i="1"/>
  <c r="H23" i="1"/>
  <c r="H26" i="6"/>
  <c r="H24" i="8"/>
  <c r="H6" i="7"/>
  <c r="H12" i="1"/>
  <c r="H5" i="7"/>
  <c r="H8" i="5"/>
  <c r="H15" i="8"/>
  <c r="H13" i="10"/>
  <c r="H18" i="4"/>
  <c r="H22" i="1"/>
  <c r="H16" i="4"/>
  <c r="H13" i="11"/>
  <c r="H23" i="12"/>
  <c r="H24" i="9"/>
  <c r="H18" i="11"/>
  <c r="H7" i="2"/>
  <c r="H7" i="10"/>
  <c r="H31" i="4"/>
  <c r="H2" i="4"/>
  <c r="H18" i="7"/>
  <c r="H2" i="6"/>
  <c r="H12" i="10"/>
  <c r="H24" i="6"/>
  <c r="H7" i="8"/>
  <c r="H8" i="8"/>
  <c r="H14" i="1"/>
  <c r="H10" i="6"/>
  <c r="H28" i="10"/>
  <c r="H25" i="4"/>
  <c r="H6" i="2"/>
  <c r="H25" i="2"/>
  <c r="H31" i="6"/>
  <c r="H12" i="3"/>
  <c r="H27" i="8"/>
  <c r="H26" i="11"/>
  <c r="H18" i="1"/>
  <c r="H19" i="2"/>
  <c r="H28" i="5"/>
  <c r="H9" i="1"/>
  <c r="H20" i="4"/>
  <c r="H20" i="1"/>
  <c r="H25" i="7"/>
  <c r="H11" i="12"/>
  <c r="H5" i="5"/>
  <c r="H7" i="9"/>
  <c r="H17" i="4"/>
  <c r="H20" i="9"/>
  <c r="H7" i="7"/>
  <c r="H29" i="6"/>
  <c r="H25" i="1"/>
  <c r="H12" i="9"/>
  <c r="H28" i="12"/>
  <c r="H11" i="2"/>
  <c r="H8" i="7"/>
  <c r="H27" i="2"/>
  <c r="H3" i="10"/>
  <c r="H9" i="11"/>
  <c r="H10" i="4"/>
  <c r="H20" i="10"/>
  <c r="H4" i="12"/>
  <c r="H31" i="10"/>
  <c r="H17" i="7"/>
  <c r="H8" i="1"/>
  <c r="H18" i="9"/>
  <c r="H29" i="7"/>
  <c r="H11" i="1"/>
  <c r="H10" i="5"/>
  <c r="H26" i="7"/>
  <c r="H22" i="12"/>
  <c r="H27" i="12"/>
  <c r="H5" i="2"/>
  <c r="H17" i="9"/>
  <c r="H6" i="10"/>
  <c r="H10" i="7"/>
  <c r="H8" i="2"/>
  <c r="H13" i="6"/>
  <c r="H22" i="9"/>
  <c r="H19" i="3"/>
  <c r="H30" i="6"/>
  <c r="H29" i="1"/>
  <c r="H5" i="4"/>
  <c r="H3" i="9"/>
  <c r="H20" i="2"/>
  <c r="H4" i="11"/>
  <c r="H23" i="2"/>
  <c r="H17" i="8"/>
  <c r="H24" i="4"/>
  <c r="H26" i="9"/>
  <c r="H3" i="4"/>
  <c r="H19" i="9"/>
  <c r="H21" i="10"/>
  <c r="H14" i="2"/>
  <c r="H15" i="11"/>
  <c r="H27" i="11"/>
  <c r="H15" i="2"/>
  <c r="H19" i="12"/>
  <c r="H4" i="10"/>
  <c r="H11" i="5"/>
  <c r="H28" i="8"/>
  <c r="H8" i="11"/>
  <c r="H22" i="10"/>
  <c r="H15" i="6"/>
  <c r="H12" i="2"/>
  <c r="H10" i="10"/>
  <c r="H32" i="12"/>
  <c r="H29" i="5"/>
  <c r="H9" i="10"/>
  <c r="H4" i="9"/>
  <c r="H32" i="5"/>
  <c r="H16" i="10"/>
  <c r="H23" i="11"/>
  <c r="H21" i="7"/>
  <c r="H16" i="2"/>
  <c r="H12" i="12"/>
  <c r="H25" i="10"/>
  <c r="H31" i="9"/>
  <c r="H29" i="9"/>
  <c r="H16" i="5"/>
  <c r="H26" i="10"/>
  <c r="H30" i="9"/>
  <c r="H29" i="4"/>
  <c r="H12" i="5"/>
  <c r="H32" i="1"/>
  <c r="H20" i="6"/>
  <c r="H25" i="8"/>
  <c r="H29" i="10"/>
  <c r="H14" i="7"/>
  <c r="H13" i="9"/>
  <c r="H24" i="10"/>
  <c r="H20" i="7"/>
  <c r="H8" i="10"/>
  <c r="H12" i="6"/>
  <c r="H15" i="10"/>
  <c r="H3" i="8"/>
  <c r="H24" i="12"/>
  <c r="H23" i="8"/>
  <c r="H2" i="12"/>
  <c r="H30" i="8"/>
  <c r="H13" i="2"/>
  <c r="H19" i="1"/>
  <c r="H18" i="12"/>
  <c r="H13" i="1"/>
  <c r="H2" i="11"/>
  <c r="H17" i="11"/>
  <c r="H26" i="3"/>
  <c r="H17" i="5"/>
  <c r="H2" i="1"/>
  <c r="H19" i="6"/>
  <c r="H24" i="5"/>
  <c r="H32" i="7"/>
  <c r="H4" i="7"/>
  <c r="H3" i="2"/>
  <c r="H29" i="8"/>
  <c r="H23" i="7"/>
  <c r="H9" i="4"/>
  <c r="H27" i="4"/>
  <c r="H11" i="10"/>
  <c r="H2" i="9"/>
  <c r="H15" i="7"/>
  <c r="H19" i="7"/>
  <c r="H9" i="9"/>
  <c r="H17" i="2"/>
  <c r="H14" i="10"/>
  <c r="H6" i="8"/>
  <c r="H30" i="10"/>
  <c r="H28" i="4"/>
  <c r="H12" i="7"/>
  <c r="H24" i="1"/>
  <c r="H12" i="4"/>
  <c r="H32" i="8"/>
  <c r="H6" i="4"/>
  <c r="H13" i="8"/>
  <c r="H4" i="1"/>
  <c r="I6" i="6" l="1"/>
  <c r="I4" i="6"/>
  <c r="I2" i="6"/>
  <c r="I3" i="6"/>
  <c r="I30" i="6"/>
  <c r="I31" i="6"/>
  <c r="I24" i="6"/>
  <c r="I26" i="6"/>
  <c r="I23" i="6"/>
  <c r="I27" i="6"/>
  <c r="I25" i="6"/>
  <c r="I19" i="6"/>
  <c r="I20" i="6"/>
  <c r="I17" i="6"/>
  <c r="I16" i="6"/>
  <c r="I18" i="6"/>
  <c r="I12" i="6"/>
  <c r="I13" i="6"/>
  <c r="I10" i="6"/>
  <c r="I11" i="6"/>
  <c r="I9" i="6"/>
  <c r="I16" i="5"/>
  <c r="I13" i="5"/>
  <c r="I12" i="5"/>
  <c r="I14" i="5"/>
  <c r="I29" i="5"/>
  <c r="I27" i="5"/>
  <c r="I30" i="5"/>
  <c r="I28" i="5"/>
  <c r="I20" i="5"/>
  <c r="I19" i="5"/>
  <c r="I21" i="5"/>
  <c r="I23" i="5"/>
  <c r="I22" i="5"/>
  <c r="I9" i="5"/>
  <c r="I7" i="5"/>
  <c r="I8" i="5"/>
  <c r="I6" i="5"/>
  <c r="I5" i="5"/>
  <c r="I4" i="4"/>
  <c r="I2" i="4"/>
  <c r="I3" i="4"/>
  <c r="I31" i="4"/>
  <c r="I28" i="4"/>
  <c r="I30" i="4"/>
  <c r="I29" i="4"/>
  <c r="I23" i="4"/>
  <c r="I21" i="4"/>
  <c r="I22" i="4"/>
  <c r="I24" i="4"/>
  <c r="I25" i="4"/>
  <c r="I16" i="4"/>
  <c r="I15" i="4"/>
  <c r="I18" i="4"/>
  <c r="I14" i="4"/>
  <c r="I17" i="4"/>
  <c r="I9" i="4"/>
  <c r="I11" i="4"/>
  <c r="I10" i="4"/>
  <c r="I8" i="4"/>
  <c r="I7" i="4"/>
  <c r="I31" i="1"/>
  <c r="I32" i="1"/>
  <c r="I28" i="1"/>
  <c r="I24" i="1"/>
  <c r="I26" i="1"/>
  <c r="I27" i="1"/>
  <c r="I25" i="1"/>
  <c r="I21" i="1"/>
  <c r="I20" i="1"/>
  <c r="I19" i="1"/>
  <c r="I18" i="1"/>
  <c r="I17" i="1"/>
  <c r="I13" i="1"/>
  <c r="I14" i="1"/>
  <c r="I11" i="1"/>
  <c r="I10" i="1"/>
  <c r="I12" i="1"/>
  <c r="I6" i="1"/>
  <c r="I4" i="1"/>
  <c r="I5" i="1"/>
  <c r="I7" i="1"/>
  <c r="I3" i="1"/>
  <c r="I27" i="2"/>
  <c r="I25" i="2"/>
  <c r="I26" i="2"/>
  <c r="I28" i="2"/>
  <c r="I24" i="2"/>
  <c r="I17" i="2"/>
  <c r="I20" i="2"/>
  <c r="I21" i="2"/>
  <c r="I19" i="2"/>
  <c r="I18" i="2"/>
  <c r="I11" i="2"/>
  <c r="I14" i="2"/>
  <c r="I10" i="2"/>
  <c r="I13" i="2"/>
  <c r="I12" i="2"/>
  <c r="I7" i="2"/>
  <c r="I4" i="2"/>
  <c r="I3" i="2"/>
  <c r="I5" i="2"/>
  <c r="I6"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<sst xmlns="http://schemas.openxmlformats.org/spreadsheetml/2006/main" count="598" uniqueCount="82">
  <si>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</si>
  <si>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</si>
  <si>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</si>
  <si>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</si>
  <si>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</si>
  <si>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</si>
  <si>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</si>
  <si>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</si>
  <si>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</si>
  <si>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</si>
  <si>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</si>
  <si>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</si>
  <si>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</si>
  <si>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</si>
  <si>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</si>
  <si>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</si>
  <si>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</si>
  <si>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</si>
  <si>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</si>
  <si>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</si>
  <si>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</si>
  <si>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</si>
  <si>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</si>
  <si>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</si>
  <si>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</si>
  <si>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</si>
  <si>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</si>
  <si>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</si>
  <si>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</si>
  <si>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</si>
  <si>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</si>
  <si>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</si>
  <si>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</si>
  <si>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</si>
  <si>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</si>
  <si>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</si>
  <si>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</si>
  <si>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</si>
  <si>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</si>
  <si>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</si>
  <si>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</si>
  <si>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</si>
  <si>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</si>
  <si>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</si>
  <si>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</si>
  <si>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</si>
  <si>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</si>
  <si>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</si>
  <si>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</si>
  <si>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</si>
  <si>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</si>
  <si>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</si>
  <si>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</si>
  <si>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</si>
  <si>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</si>
  <si>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</si>
  <si>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</si>
  <si>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</si>
  <si>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</si>
  <si>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</si>
  <si>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</si>
  <si>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</si>
  <si>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</si>
  <si>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</si>
  <si>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</si>
  <si>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</si>
  <si>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</si>
  <si>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</si>
  <si>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</si>
  <si>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</si>
  <si>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</si>
  <si>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</si>
  <si>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</si>
  <si>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€ 2020,00</t>
  </si>
  <si>
    <t>Vorschuß € 1785,00</t>
  </si>
  <si>
    <t>Vorschuss € 3520,00</t>
  </si>
  <si>
    <t>Vorschuß € 3010,00</t>
  </si>
  <si>
    <t>Mario MARGAN</t>
  </si>
  <si>
    <t>Fuschl am See</t>
  </si>
  <si>
    <t>Vorschuß € 1520,00</t>
  </si>
  <si>
    <t>Stand 31.05.:</t>
  </si>
  <si>
    <t>Baugeld € 1700,00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</si>
</sst>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164" fontId="0" fillId="0" borderId="1" xfId="2" applyFont="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9" fillId="2" borderId="0" xfId="0" applyFont="1" applyFill="1" applyProtection="1">
      <protection locked="0"/>
    </xf>
  </cellXfs>
  <cellStyles count="3">
    <cellStyle name="Link" xfId="1" builtinId="8"/>
    <cellStyle name="Standard" xfId="0" builtinId="0"/>
    <cellStyle name="Währung" xfId="2" builtinId="4"/>
  </cellStyles>
  <dxfs count="5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L37" sqref="L3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Mario MARGAN</v>
      </c>
      <c r="N3" s="45"/>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-2.1316282072803006E-14</v>
      </c>
      <c r="O7" s="35"/>
      <c r="Q7" s="7"/>
    </row>
    <row r="8" spans="1:21" x14ac:dyDescent="0.2">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24</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t="s">
        <v>73</v>
      </c>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2" x14ac:dyDescent="0.2">
      <c r="K33" s="39"/>
      <c r="L33" s="39"/>
    </row>
    <row r="34" spans="10:12" x14ac:dyDescent="0.2">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53" priority="1">
      <formula>$C2="Feiertag"</formula>
    </cfRule>
    <cfRule type="expression" dxfId="5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9" zoomScaleNormal="100" workbookViewId="0">
      <selection activeCell="D3" sqref="D3:F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c r="M3" s="45" t="str">
        <f>Gesamt!A3</f>
        <v>Mario MARGAN</v>
      </c>
      <c r="N3" s="45"/>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c r="M7" s="1" t="s">
        <v>59</v>
      </c>
      <c r="N7" s="27">
        <f ca="1">Gesamt!B9+SUM(Gesamt!E2:E3)-SUM(Gesamt!J2:J3)</f>
        <v>-4.9737991503207013E-14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72</v>
      </c>
      <c r="K8" s="39">
        <v>30</v>
      </c>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72</v>
      </c>
      <c r="K9" s="39">
        <v>30</v>
      </c>
      <c r="L9" s="39"/>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Gesamt!B5+Gesamt!B7-SUM(Gesamt!G2:G3)</f>
        <v>24</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72</v>
      </c>
      <c r="K29" s="39">
        <v>30</v>
      </c>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840</v>
      </c>
      <c r="L31" s="39">
        <f>SUM(L2:L30)</f>
        <v>0</v>
      </c>
    </row>
    <row r="32" spans="1:17" x14ac:dyDescent="0.2">
      <c r="A32" s="23"/>
      <c r="H32" s="7"/>
      <c r="I32" s="7"/>
      <c r="J32" s="7"/>
      <c r="M32" s="42" t="s">
        <v>74</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51" priority="7">
      <formula>$C3="Feiertag"</formula>
    </cfRule>
    <cfRule type="expression" dxfId="50" priority="8">
      <formula>WEEKDAY($A3,2)&gt;=6</formula>
    </cfRule>
  </conditionalFormatting>
  <conditionalFormatting sqref="A8:I29">
    <cfRule type="expression" dxfId="49" priority="1">
      <formula>$C8="Feiertag"</formula>
    </cfRule>
    <cfRule type="expression" dxfId="48" priority="2">
      <formula>WEEKDAY($A8,2)&gt;=6</formula>
    </cfRule>
  </conditionalFormatting>
  <conditionalFormatting sqref="A2:J2 G3:J3 G4:I7 J4:J29">
    <cfRule type="expression" dxfId="47" priority="9">
      <formula>$C2="Feiertag"</formula>
    </cfRule>
    <cfRule type="expression" dxfId="46"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0"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72</v>
      </c>
      <c r="K2" s="39">
        <v>30</v>
      </c>
      <c r="L2" s="39">
        <v>17</v>
      </c>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5" t="str">
        <f>Gesamt!A3</f>
        <v>Mario MARGAN</v>
      </c>
      <c r="N3" s="45"/>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Gesamt!B9+SUM(Gesamt!E2:E4)-SUM(Gesamt!J2:J4)</f>
        <v>-8.1712414612411521E-14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Gesamt!B5+Gesamt!B7-SUM(Gesamt!G2:G4)</f>
        <v>24</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72</v>
      </c>
      <c r="K30" s="39">
        <v>30</v>
      </c>
      <c r="L30" s="39">
        <v>17</v>
      </c>
      <c r="M30" s="43" t="s">
        <v>75</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2">
      <c r="K33" s="39"/>
      <c r="L33" s="39"/>
    </row>
    <row r="34" spans="10:12" x14ac:dyDescent="0.2">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5" priority="9">
      <formula>$C3="Feiertag"</formula>
    </cfRule>
    <cfRule type="expression" dxfId="44" priority="10">
      <formula>WEEKDAY($A3,2)&gt;=6</formula>
    </cfRule>
  </conditionalFormatting>
  <conditionalFormatting sqref="A8:I32">
    <cfRule type="expression" dxfId="43" priority="1">
      <formula>$C8="Feiertag"</formula>
    </cfRule>
    <cfRule type="expression" dxfId="42" priority="2">
      <formula>WEEKDAY($A8,2)&gt;=6</formula>
    </cfRule>
  </conditionalFormatting>
  <conditionalFormatting sqref="A2:J2 G3:J3 G4:I7 J4:J32">
    <cfRule type="expression" dxfId="41" priority="11">
      <formula>$C2="Feiertag"</formula>
    </cfRule>
    <cfRule type="expression" dxfId="4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21" sqref="D21:F25"/>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45" t="str">
        <f>Gesamt!A3</f>
        <v>Mario MARGAN</v>
      </c>
      <c r="N3" s="45"/>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72</v>
      </c>
      <c r="K5" s="39"/>
      <c r="L5" s="39">
        <v>17</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72</v>
      </c>
      <c r="K6" s="39"/>
      <c r="L6" s="39">
        <v>17</v>
      </c>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72</v>
      </c>
      <c r="K7" s="39"/>
      <c r="L7" s="39">
        <v>17</v>
      </c>
      <c r="M7" s="1" t="s">
        <v>59</v>
      </c>
      <c r="N7" s="27">
        <f ca="1">Gesamt!B9+SUM(Gesamt!E2:E5)-SUM(Gesamt!J2:J5)</f>
        <v>-1.1191048088221578E-13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v>17</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72</v>
      </c>
      <c r="K12" s="39">
        <v>30</v>
      </c>
      <c r="L12" s="39">
        <v>17</v>
      </c>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72</v>
      </c>
      <c r="K13" s="39">
        <v>30</v>
      </c>
      <c r="L13" s="39">
        <v>17</v>
      </c>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17</v>
      </c>
      <c r="M15" s="1" t="s">
        <v>58</v>
      </c>
      <c r="N15">
        <f>Gesamt!B5+Gesamt!B7-SUM(Gesamt!G2:G5)</f>
        <v>24</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17</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v>17</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72</v>
      </c>
      <c r="K19" s="39">
        <v>30</v>
      </c>
      <c r="L19" s="39">
        <v>17</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72</v>
      </c>
      <c r="K20" s="39">
        <v>30</v>
      </c>
      <c r="L20" s="39">
        <v>17</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17</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v>17</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72</v>
      </c>
      <c r="K27" s="39">
        <v>30</v>
      </c>
      <c r="L27" s="39">
        <v>17</v>
      </c>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3" t="s">
        <v>76</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2">
      <c r="A32" s="23"/>
      <c r="H32" s="7"/>
      <c r="I32" s="7"/>
      <c r="J32" s="7"/>
      <c r="K32" s="39"/>
      <c r="L32" s="39"/>
    </row>
    <row r="33" spans="10:12" x14ac:dyDescent="0.2">
      <c r="J33" s="2" t="s">
        <v>68</v>
      </c>
      <c r="K33" s="39">
        <f>SUM(K2:K32)</f>
        <v>810</v>
      </c>
      <c r="L33" s="39">
        <f>SUM(L2:L32)</f>
        <v>510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9" priority="1">
      <formula>$C2="Feiertag"</formula>
    </cfRule>
    <cfRule type="expression" dxfId="38" priority="2">
      <formula>WEEKDAY($A2,2)&gt;=6</formula>
    </cfRule>
  </conditionalFormatting>
  <conditionalFormatting sqref="A5:I31">
    <cfRule type="expression" dxfId="37" priority="3">
      <formula>$C5="Feiertag"</formula>
    </cfRule>
    <cfRule type="expression" dxfId="36" priority="4">
      <formula>WEEKDAY($A5,2)&gt;=6</formula>
    </cfRule>
  </conditionalFormatting>
  <conditionalFormatting sqref="G2:J2 G3:I4 J3:J31">
    <cfRule type="expression" dxfId="35" priority="11">
      <formula>$C2="Feiertag"</formula>
    </cfRule>
    <cfRule type="expression" dxfId="3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5" sqref="D5:F9"/>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Mario MARGAN</v>
      </c>
      <c r="N3" s="45"/>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v>30</v>
      </c>
      <c r="L7" s="39"/>
      <c r="M7" s="1" t="s">
        <v>59</v>
      </c>
      <c r="N7" s="27">
        <f ca="1">Gesamt!B9+SUM(Gesamt!E2:E6)-SUM(Gesamt!J2:J6)</f>
        <v>-1.3677947663381929E-13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78</v>
      </c>
      <c r="K9" s="39">
        <v>30</v>
      </c>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30</v>
      </c>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30</v>
      </c>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78</v>
      </c>
      <c r="K15" s="39">
        <v>30</v>
      </c>
      <c r="L15" s="39"/>
      <c r="M15" s="1" t="s">
        <v>58</v>
      </c>
      <c r="N15">
        <f>Gesamt!B5+Gesamt!B7-SUM(Gesamt!G2:G6)</f>
        <v>24</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78</v>
      </c>
      <c r="K16" s="39">
        <v>30</v>
      </c>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30</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30</v>
      </c>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30</v>
      </c>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78</v>
      </c>
      <c r="K30" s="39">
        <v>30</v>
      </c>
      <c r="L30" s="39"/>
      <c r="M30" s="43" t="s">
        <v>79</v>
      </c>
      <c r="N30" s="2" t="s">
        <v>80</v>
      </c>
      <c r="O30" s="44">
        <f>2020+1785+3520+3010+1520</f>
        <v>11855</v>
      </c>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570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33" priority="9">
      <formula>$C5="Feiertag"</formula>
    </cfRule>
    <cfRule type="expression" dxfId="32" priority="10">
      <formula>WEEKDAY($A5,2)&gt;=6</formula>
    </cfRule>
  </conditionalFormatting>
  <conditionalFormatting sqref="A10:I30">
    <cfRule type="expression" dxfId="31" priority="1">
      <formula>$C10="Feiertag"</formula>
    </cfRule>
    <cfRule type="expression" dxfId="30" priority="2">
      <formula>WEEKDAY($A10,2)&gt;=6</formula>
    </cfRule>
  </conditionalFormatting>
  <conditionalFormatting sqref="A2:J4 G5:J5 G6:I9 J6:J32 A31:J32">
    <cfRule type="expression" dxfId="29" priority="11">
      <formula>$C2="Feiertag"</formula>
    </cfRule>
    <cfRule type="expression" dxfId="2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4" zoomScaleNormal="100" workbookViewId="0">
      <selection activeCell="M30" sqref="M30"/>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78</v>
      </c>
      <c r="K2" s="39">
        <v>30</v>
      </c>
      <c r="L2" s="39"/>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78</v>
      </c>
      <c r="K3" s="39">
        <v>30</v>
      </c>
      <c r="L3" s="39"/>
      <c r="M3" s="45" t="str">
        <f>Gesamt!A3</f>
        <v>Mario MARGAN</v>
      </c>
      <c r="N3" s="45"/>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30</v>
      </c>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78</v>
      </c>
      <c r="K5" s="39">
        <v>30</v>
      </c>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78</v>
      </c>
      <c r="K6" s="39">
        <v>30</v>
      </c>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78</v>
      </c>
      <c r="K7" s="39">
        <v>30</v>
      </c>
      <c r="L7" s="39"/>
      <c r="M7" s="1" t="s">
        <v>59</v>
      </c>
      <c r="N7" s="27">
        <f ca="1">Gesamt!B9+SUM(Gesamt!E2:E7)-SUM(Gesamt!J2:J7)</f>
        <v>-1.6697754290362354E-13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78</v>
      </c>
      <c r="K8" s="39">
        <v>30</v>
      </c>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78</v>
      </c>
      <c r="K9" s="39">
        <v>30</v>
      </c>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30</v>
      </c>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30</v>
      </c>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78</v>
      </c>
      <c r="K13" s="39">
        <v>30</v>
      </c>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78</v>
      </c>
      <c r="K14" s="39">
        <v>30</v>
      </c>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78</v>
      </c>
      <c r="K15" s="39">
        <v>30</v>
      </c>
      <c r="L15" s="39"/>
      <c r="M15" s="1" t="s">
        <v>58</v>
      </c>
      <c r="N15">
        <f>Gesamt!B5+Gesamt!B7-SUM(Gesamt!G2:G7)</f>
        <v>24</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30</v>
      </c>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30</v>
      </c>
      <c r="L17" s="39"/>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30</v>
      </c>
      <c r="L18" s="39"/>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78</v>
      </c>
      <c r="K20" s="39">
        <v>30</v>
      </c>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78</v>
      </c>
      <c r="K21" s="39">
        <v>30</v>
      </c>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78</v>
      </c>
      <c r="K22" s="39">
        <v>30</v>
      </c>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30</v>
      </c>
      <c r="L23" s="39"/>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30</v>
      </c>
      <c r="L25" s="39"/>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30</v>
      </c>
      <c r="L26" s="39"/>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78</v>
      </c>
      <c r="K27" s="39">
        <v>30</v>
      </c>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78</v>
      </c>
      <c r="K28" s="39">
        <v>30</v>
      </c>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78</v>
      </c>
      <c r="K29" s="39">
        <v>30</v>
      </c>
      <c r="L29" s="39"/>
      <c r="M29" s="48" t="s">
        <v>73</v>
      </c>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78</v>
      </c>
      <c r="K30" s="39">
        <v>30</v>
      </c>
      <c r="L30" s="39"/>
      <c r="M30" s="48" t="s">
        <v>81</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78</v>
      </c>
      <c r="K31" s="39">
        <v>30</v>
      </c>
      <c r="L31" s="39"/>
      <c r="O31" s="35"/>
      <c r="Q31" s="7"/>
    </row>
    <row r="32" spans="1:17" x14ac:dyDescent="0.2">
      <c r="A32" s="23"/>
      <c r="H32" s="7"/>
      <c r="I32" s="7"/>
      <c r="J32" s="7"/>
      <c r="K32" s="39"/>
      <c r="L32" s="39"/>
      <c r="Q32" s="7"/>
    </row>
    <row r="33" spans="10:12" x14ac:dyDescent="0.2">
      <c r="J33" s="2" t="s">
        <v>68</v>
      </c>
      <c r="K33" s="39">
        <f>SUM(K2:K32)</f>
        <v>900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5:I5 A14:I15 A9:C13 G9:I13 A21:I22 A16:C20 G16:I20 A28:I29 A23:C27 G23:I27 A30:C31 G30:I31 A2:C4 G2:J2 A7:I8 A6:C6 F6:I6 G3:I4 J3:J31">
    <cfRule type="expression" dxfId="27" priority="15">
      <formula>$C2="Feiertag"</formula>
    </cfRule>
    <cfRule type="expression" dxfId="26" priority="18">
      <formula>WEEKDAY($A2,2)&gt;=6</formula>
    </cfRule>
  </conditionalFormatting>
  <conditionalFormatting sqref="D9:F13">
    <cfRule type="expression" dxfId="13" priority="13">
      <formula>$C9="Feiertag"</formula>
    </cfRule>
    <cfRule type="expression" dxfId="12" priority="14">
      <formula>WEEKDAY($A9,2)&gt;=6</formula>
    </cfRule>
  </conditionalFormatting>
  <conditionalFormatting sqref="D16:F20">
    <cfRule type="expression" dxfId="11" priority="11">
      <formula>$C16="Feiertag"</formula>
    </cfRule>
    <cfRule type="expression" dxfId="10" priority="12">
      <formula>WEEKDAY($A16,2)&gt;=6</formula>
    </cfRule>
  </conditionalFormatting>
  <conditionalFormatting sqref="D23:F27">
    <cfRule type="expression" dxfId="9" priority="9">
      <formula>$C23="Feiertag"</formula>
    </cfRule>
    <cfRule type="expression" dxfId="8" priority="10">
      <formula>WEEKDAY($A23,2)&gt;=6</formula>
    </cfRule>
  </conditionalFormatting>
  <conditionalFormatting sqref="D30:F31">
    <cfRule type="expression" dxfId="7" priority="7">
      <formula>$C30="Feiertag"</formula>
    </cfRule>
    <cfRule type="expression" dxfId="6" priority="8">
      <formula>WEEKDAY($A30,2)&gt;=6</formula>
    </cfRule>
  </conditionalFormatting>
  <conditionalFormatting sqref="D2:F2">
    <cfRule type="expression" dxfId="5" priority="5">
      <formula>$C2="Feiertag"</formula>
    </cfRule>
    <cfRule type="expression" dxfId="4" priority="6">
      <formula>WEEKDAY($A2,2)&gt;=6</formula>
    </cfRule>
  </conditionalFormatting>
  <conditionalFormatting sqref="D3:F4">
    <cfRule type="expression" dxfId="3" priority="3">
      <formula>$C3="Feiertag"</formula>
    </cfRule>
    <cfRule type="expression" dxfId="2" priority="4">
      <formula>WEEKDAY($A3,2)&gt;=6</formula>
    </cfRule>
  </conditionalFormatting>
  <conditionalFormatting sqref="D6:E6">
    <cfRule type="expression" dxfId="1" priority="1">
      <formula>$C6="Feiertag"</formula>
    </cfRule>
    <cfRule type="expression" dxfId="0" priority="2">
      <formula>WEEKDAY($A6,2)&gt;=6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Mario MARGAN</v>
      </c>
      <c r="N3" s="45"/>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-1.6697754290362354E-13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Mario MARGAN</v>
      </c>
      <c r="N3" s="45"/>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-1.6697754290362354E-13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Mario MARGAN</v>
      </c>
      <c r="N3" s="45"/>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-1.6697754290362354E-13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Mario MARGAN</v>
      </c>
      <c r="N3" s="45"/>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-1.6697754290362354E-13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Mario MARGAN</v>
      </c>
      <c r="N3" s="45"/>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-1.6697754290362354E-13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Mario MARGAN</v>
      </c>
      <c r="N3" s="45"/>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-1.6697754290362354E-13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-2.1316282072803006E-14</v>
      </c>
      <c r="F2" s="8">
        <f>Januar!N9</f>
        <v>0</v>
      </c>
      <c r="G2" s="2">
        <f>Januar!N13</f>
        <v>0</v>
      </c>
      <c r="H2" s="7">
        <f>Januar!N17</f>
        <v>115.49999999999999</v>
      </c>
      <c r="I2" s="7"/>
      <c r="J2" s="7">
        <v>0</v>
      </c>
      <c r="Z2" s="2" t="b">
        <v>1</v>
      </c>
    </row>
    <row r="3" spans="1:26" ht="15" customHeight="1" x14ac:dyDescent="0.2">
      <c r="A3" s="46" t="s">
        <v>77</v>
      </c>
      <c r="B3" s="46"/>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24</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-1.6697754290362354E-13</v>
      </c>
      <c r="F15" s="8">
        <f>SUM(F2:F13)</f>
        <v>0</v>
      </c>
      <c r="G15" s="2">
        <f>SUM(G2:G13)</f>
        <v>0</v>
      </c>
      <c r="H15" s="7">
        <f>SUM(H2:H13)</f>
        <v>901.49999999999989</v>
      </c>
      <c r="I15" s="7"/>
      <c r="J15" s="7">
        <f>SUM(J2:J13)</f>
        <v>0</v>
      </c>
    </row>
    <row r="16" spans="1:26" x14ac:dyDescent="0.2">
      <c r="A16" s="6" t="s">
        <v>9</v>
      </c>
      <c r="B16" s="7">
        <f>Januar!N27</f>
        <v>38.5</v>
      </c>
    </row>
    <row r="17" spans="1:7" x14ac:dyDescent="0.2">
      <c r="A17" s="6" t="s">
        <v>10</v>
      </c>
      <c r="B17" s="7">
        <f>Februar!N27</f>
        <v>38.5</v>
      </c>
      <c r="D17" s="4" t="s">
        <v>39</v>
      </c>
      <c r="E17" s="7">
        <f ca="1">SUM(E2:E13)+B9-J15</f>
        <v>-1.6697754290362354E-13</v>
      </c>
    </row>
    <row r="18" spans="1:7" x14ac:dyDescent="0.2">
      <c r="A18" s="6" t="s">
        <v>11</v>
      </c>
      <c r="B18" s="7">
        <f>März!N27</f>
        <v>38.5</v>
      </c>
      <c r="D18" s="9" t="s">
        <v>40</v>
      </c>
      <c r="G18" s="2">
        <f>B5+B7-G15</f>
        <v>24</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7" t="s">
        <v>55</v>
      </c>
    </row>
    <row r="24" spans="19:20" x14ac:dyDescent="0.2">
      <c r="S24" s="47"/>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2026-07-08T10:01:32Z</dcterms:modified>
</cp:coreProperties>
</file>