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B90466BD-835F-3D48-80FD-C43C6DBD3F00}"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7" i="3"/>
  <c r="H3" i="3"/>
  <c r="H10" i="3"/>
  <c r="H9" i="3"/>
  <c r="H4" i="3"/>
  <c r="H6" i="3"/>
  <c r="H2" i="3"/>
  <c r="H31" i="3"/>
  <c r="H32" i="3"/>
  <c r="H29" i="3"/>
  <c r="H23" i="3"/>
  <c r="H24" i="3"/>
  <c r="H22" i="3"/>
  <c r="H21" i="3"/>
  <c r="H20" i="3"/>
  <c r="H27" i="3"/>
  <c r="H14" i="3"/>
  <c r="H16" i="3"/>
  <c r="H15" i="3"/>
  <c r="H30" i="3"/>
  <c r="H13" i="3"/>
  <c r="H28" i="3"/>
  <c r="H18" i="3"/>
  <c r="H17" i="3"/>
  <c r="H25"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3" i="10"/>
  <c r="H31" i="8"/>
  <c r="H32" i="12"/>
  <c r="H8" i="10"/>
  <c r="H30" i="8"/>
  <c r="H10" i="6"/>
  <c r="H18" i="5"/>
  <c r="H25" i="12"/>
  <c r="H7" i="4"/>
  <c r="H29" i="9"/>
  <c r="H27" i="4"/>
  <c r="H11" i="4"/>
  <c r="H28" i="2"/>
  <c r="H31" i="1"/>
  <c r="H12" i="4"/>
  <c r="H9" i="7"/>
  <c r="H24" i="10"/>
  <c r="H15" i="9"/>
  <c r="H24" i="1"/>
  <c r="H4" i="10"/>
  <c r="H20" i="11"/>
  <c r="H24" i="12"/>
  <c r="H11" i="12"/>
  <c r="H14" i="2"/>
  <c r="H3" i="6"/>
  <c r="H8" i="2"/>
  <c r="H6" i="10"/>
  <c r="H28" i="7"/>
  <c r="H5" i="11"/>
  <c r="H2" i="11"/>
  <c r="H6" i="5"/>
  <c r="H14" i="5"/>
  <c r="H6" i="8"/>
  <c r="H26" i="5"/>
  <c r="H23" i="9"/>
  <c r="H8" i="11"/>
  <c r="H22" i="8"/>
  <c r="H5" i="2"/>
  <c r="H18" i="4"/>
  <c r="H30" i="12"/>
  <c r="H27" i="8"/>
  <c r="H10" i="11"/>
  <c r="H16" i="2"/>
  <c r="H27" i="7"/>
  <c r="H26" i="7"/>
  <c r="H16" i="11"/>
  <c r="H11" i="5"/>
  <c r="H5" i="12"/>
  <c r="H25" i="11"/>
  <c r="H15" i="4"/>
  <c r="H12" i="9"/>
  <c r="H9" i="12"/>
  <c r="H4" i="12"/>
  <c r="H15" i="12"/>
  <c r="H5" i="4"/>
  <c r="H31" i="5"/>
  <c r="H16" i="1"/>
  <c r="H16" i="7"/>
  <c r="H3" i="12"/>
  <c r="H27" i="2"/>
  <c r="H14" i="1"/>
  <c r="H8" i="4"/>
  <c r="H10" i="12"/>
  <c r="H30" i="11"/>
  <c r="H26" i="3"/>
  <c r="H2" i="2"/>
  <c r="H31" i="7"/>
  <c r="H10" i="4"/>
  <c r="H14" i="8"/>
  <c r="H30" i="9"/>
  <c r="H23" i="10"/>
  <c r="H20" i="2"/>
  <c r="H25" i="9"/>
  <c r="H22" i="12"/>
  <c r="H14" i="6"/>
  <c r="H9" i="5"/>
  <c r="H28" i="5"/>
  <c r="H15" i="5"/>
  <c r="H3" i="4"/>
  <c r="H25" i="6"/>
  <c r="H29" i="11"/>
  <c r="H7" i="5"/>
  <c r="H13" i="12"/>
  <c r="H14" i="9"/>
  <c r="H24" i="9"/>
  <c r="H19" i="8"/>
  <c r="H21" i="12"/>
  <c r="H17" i="7"/>
  <c r="H23" i="7"/>
  <c r="H3" i="10"/>
  <c r="H28" i="11"/>
  <c r="H25" i="1"/>
  <c r="H9" i="6"/>
  <c r="H11" i="9"/>
  <c r="H2" i="8"/>
  <c r="H12" i="5"/>
  <c r="H26" i="1"/>
  <c r="H12" i="10"/>
  <c r="H17" i="1"/>
  <c r="H2" i="4"/>
  <c r="H23" i="5"/>
  <c r="H21" i="8"/>
  <c r="H26" i="6"/>
  <c r="H4" i="8"/>
  <c r="H18" i="10"/>
  <c r="H9" i="8"/>
  <c r="H24" i="6"/>
  <c r="H4" i="1"/>
  <c r="H23" i="6"/>
  <c r="H7" i="7"/>
  <c r="H30" i="6"/>
  <c r="H29" i="8"/>
  <c r="H20" i="12"/>
  <c r="H19" i="2"/>
  <c r="H17" i="5"/>
  <c r="H5" i="5"/>
  <c r="H7" i="6"/>
  <c r="H30" i="1"/>
  <c r="H26" i="10"/>
  <c r="H21" i="11"/>
  <c r="H26" i="9"/>
  <c r="H3" i="2"/>
  <c r="H32" i="10"/>
  <c r="H18" i="6"/>
  <c r="H19" i="12"/>
  <c r="H9" i="11"/>
  <c r="H15" i="1"/>
  <c r="H18" i="9"/>
  <c r="H5" i="10"/>
  <c r="H13" i="1"/>
  <c r="H3" i="11"/>
  <c r="H15" i="2"/>
  <c r="H12" i="2"/>
  <c r="H24" i="7"/>
  <c r="H6" i="12"/>
  <c r="H29" i="1"/>
  <c r="H18" i="1"/>
  <c r="H3" i="7"/>
  <c r="H9" i="9"/>
  <c r="H19" i="5"/>
  <c r="H5" i="6"/>
  <c r="H29" i="2"/>
  <c r="H6" i="11"/>
  <c r="H17" i="8"/>
  <c r="H23" i="12"/>
  <c r="H10" i="10"/>
  <c r="H22" i="11"/>
  <c r="H19" i="1"/>
  <c r="H29" i="5"/>
  <c r="H3" i="1"/>
  <c r="H18" i="2"/>
  <c r="H10" i="9"/>
  <c r="H22" i="2"/>
  <c r="H21" i="5"/>
  <c r="H22" i="10"/>
  <c r="H16" i="10"/>
  <c r="H26" i="12"/>
  <c r="H10" i="8"/>
  <c r="H30" i="5"/>
  <c r="H4" i="6"/>
  <c r="H4" i="2"/>
  <c r="H10" i="2"/>
  <c r="H25" i="8"/>
  <c r="H11" i="2"/>
  <c r="H14" i="10"/>
  <c r="H20" i="7"/>
  <c r="H8" i="9"/>
  <c r="H9" i="1"/>
  <c r="H2" i="5"/>
  <c r="H14" i="4"/>
  <c r="H7" i="1"/>
  <c r="H8" i="6"/>
  <c r="H17" i="4"/>
  <c r="H13" i="11"/>
  <c r="H24" i="5"/>
  <c r="H19" i="4"/>
  <c r="H15" i="6"/>
  <c r="H6" i="1"/>
  <c r="H18" i="12"/>
  <c r="H31" i="6"/>
  <c r="H8" i="5"/>
  <c r="H11" i="6"/>
  <c r="H13" i="5"/>
  <c r="H3" i="9"/>
  <c r="H20" i="8"/>
  <c r="H8" i="8"/>
  <c r="H11" i="10"/>
  <c r="H6" i="9"/>
  <c r="H32" i="5"/>
  <c r="H13" i="7"/>
  <c r="H19" i="10"/>
  <c r="H28" i="8"/>
  <c r="H29" i="12"/>
  <c r="H19" i="9"/>
  <c r="H20" i="6"/>
  <c r="H22" i="6"/>
  <c r="H27" i="1"/>
  <c r="H21" i="10"/>
  <c r="H22" i="1"/>
  <c r="H27" i="6"/>
  <c r="H2" i="6"/>
  <c r="H29" i="7"/>
  <c r="H31" i="10"/>
  <c r="H3" i="8"/>
  <c r="H14" i="11"/>
  <c r="H18" i="11"/>
  <c r="H6" i="2"/>
  <c r="H26" i="2"/>
  <c r="H16" i="4"/>
  <c r="H13" i="2"/>
  <c r="H20" i="5"/>
  <c r="H12" i="12"/>
  <c r="H20" i="10"/>
  <c r="H31" i="11"/>
  <c r="H19" i="7"/>
  <c r="H2" i="9"/>
  <c r="H12" i="8"/>
  <c r="H21" i="9"/>
  <c r="H28" i="9"/>
  <c r="H23" i="4"/>
  <c r="H21" i="2"/>
  <c r="H24" i="11"/>
  <c r="H11" i="8"/>
  <c r="H7" i="12"/>
  <c r="H24" i="4"/>
  <c r="H25" i="4"/>
  <c r="H21" i="7"/>
  <c r="H6" i="4"/>
  <c r="H25" i="7"/>
  <c r="H9" i="4"/>
  <c r="H4" i="9"/>
  <c r="H15" i="7"/>
  <c r="H14" i="12"/>
  <c r="H31" i="12"/>
  <c r="H8" i="12"/>
  <c r="H25" i="10"/>
  <c r="H20" i="9"/>
  <c r="H6" i="6"/>
  <c r="H13" i="8"/>
  <c r="H16" i="8"/>
  <c r="H9" i="10"/>
  <c r="H32" i="7"/>
  <c r="H27" i="5"/>
  <c r="H29" i="6"/>
  <c r="H7" i="2"/>
  <c r="H22" i="9"/>
  <c r="H10" i="7"/>
  <c r="H8" i="1"/>
  <c r="H23" i="2"/>
  <c r="H4" i="4"/>
  <c r="H31" i="9"/>
  <c r="H12" i="7"/>
  <c r="H6" i="7"/>
  <c r="H19" i="3"/>
  <c r="H30" i="7"/>
  <c r="H16" i="12"/>
  <c r="H31" i="4"/>
  <c r="H5" i="1"/>
  <c r="H22" i="7"/>
  <c r="H2" i="1"/>
  <c r="H20" i="1"/>
  <c r="H17" i="12"/>
  <c r="H19" i="6"/>
  <c r="H12" i="6"/>
  <c r="H10" i="1"/>
  <c r="H4" i="5"/>
  <c r="H7" i="10"/>
  <c r="H25" i="5"/>
  <c r="H9" i="2"/>
  <c r="H18" i="7"/>
  <c r="H5" i="9"/>
  <c r="H3" i="5"/>
  <c r="H8" i="7"/>
  <c r="H21" i="4"/>
  <c r="H24" i="2"/>
  <c r="H12" i="1"/>
  <c r="H22" i="5"/>
  <c r="H13" i="4"/>
  <c r="H32" i="8"/>
  <c r="H28" i="10"/>
  <c r="H20" i="4"/>
  <c r="H7" i="9"/>
  <c r="H17" i="10"/>
  <c r="H2" i="7"/>
  <c r="H16" i="9"/>
  <c r="H24" i="8"/>
  <c r="H7" i="8"/>
  <c r="H13" i="6"/>
  <c r="H30" i="10"/>
  <c r="H22" i="4"/>
  <c r="H2" i="12"/>
  <c r="H28" i="1"/>
  <c r="H26" i="8"/>
  <c r="H11" i="11"/>
  <c r="H28" i="4"/>
  <c r="H16" i="6"/>
  <c r="H17" i="11"/>
  <c r="H28" i="12"/>
  <c r="H25" i="2"/>
  <c r="H21" i="1"/>
  <c r="H11" i="1"/>
  <c r="H27" i="11"/>
  <c r="H5" i="8"/>
  <c r="H4" i="7"/>
  <c r="H2" i="10"/>
  <c r="H12" i="11"/>
  <c r="H16" i="5"/>
  <c r="H21" i="6"/>
  <c r="H29" i="4"/>
  <c r="H27" i="9"/>
  <c r="H17" i="6"/>
  <c r="H23" i="11"/>
  <c r="H11" i="7"/>
  <c r="H17" i="2"/>
  <c r="H14" i="7"/>
  <c r="H29" i="10"/>
  <c r="H23" i="1"/>
  <c r="H5" i="7"/>
  <c r="H26" i="11"/>
  <c r="H10" i="5"/>
  <c r="H4" i="11"/>
  <c r="H17" i="9"/>
  <c r="H19" i="11"/>
  <c r="H27" i="12"/>
  <c r="H13" i="9"/>
  <c r="H7" i="11"/>
  <c r="H27" i="10"/>
  <c r="H30" i="4"/>
  <c r="H15" i="10"/>
  <c r="H28" i="6"/>
  <c r="H15" i="11"/>
  <c r="H18" i="8"/>
  <c r="H26" i="4"/>
  <c r="H15" i="8"/>
  <c r="H32" i="1"/>
  <c r="H23" i="8"/>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<sst xmlns="http://schemas.openxmlformats.org/spreadsheetml/2006/main" count="446" uniqueCount="75">
  <si>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</si>
  <si>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</si>
  <si>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</si>
  <si>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</si>
  <si>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</si>
  <si>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</si>
  <si>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</si>
  <si>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</si>
  <si>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</si>
  <si>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</si>
  <si>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</si>
  <si>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</si>
  <si>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</si>
  <si>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</si>
  <si>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</si>
  <si>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</si>
  <si>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</si>
  <si>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</si>
  <si>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</si>
  <si>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</si>
  <si>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</si>
  <si>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</si>
  <si>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</si>
  <si>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</si>
  <si>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</si>
  <si>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</si>
  <si>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</si>
  <si>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</si>
  <si>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</si>
  <si>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</si>
  <si>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</si>
  <si>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</si>
  <si>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</si>
  <si>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</si>
  <si>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</si>
  <si>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</si>
  <si>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</si>
  <si>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</si>
  <si>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</si>
  <si>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</si>
  <si>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</si>
  <si>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</si>
  <si>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</si>
  <si>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</si>
  <si>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</si>
  <si>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</si>
  <si>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</si>
  <si>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</si>
  <si>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</si>
  <si>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</si>
  <si>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</si>
  <si>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</si>
  <si>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</si>
  <si>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</si>
  <si>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</si>
  <si>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</si>
  <si>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</si>
  <si>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</si>
  <si>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</si>
  <si>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</si>
  <si>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</si>
  <si>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</si>
  <si>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</si>
  <si>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</si>
  <si>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</si>
  <si>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</si>
  <si>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</si>
  <si>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</si>
  <si>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</si>
  <si>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</si>
  <si>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</si>
  <si>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</si>
  <si>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Sasa Mihailovic</t>
  </si>
  <si>
    <t>Wien</t>
  </si>
  <si>
    <t>Vorschuß € 1010,00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</si>
</sst>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7" sqref="M3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Sasa Mihailovic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6</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6</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0.6875</v>
      </c>
      <c r="F13" s="24">
        <v>4.1666666666666664E-2</v>
      </c>
      <c r="G13" s="27">
        <f t="shared" si="1"/>
        <v>8.5</v>
      </c>
      <c r="H13" s="27">
        <f ca="1">IF(Q13&lt;&gt;"",Q13,IF(OR(C13="Feiertag",A13&lt;Gesamt!$B$11,A13&gt;Gesamt!$B$13,),0,INDIRECT("N"&amp;WEEKDAY(A13,2)+19)))</f>
        <v>8</v>
      </c>
      <c r="I13" s="27">
        <f t="shared" ca="1" si="2"/>
        <v>0.5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0.6875</v>
      </c>
      <c r="F14" s="24">
        <v>4.1666666666666664E-2</v>
      </c>
      <c r="G14" s="27">
        <f t="shared" si="1"/>
        <v>8.5</v>
      </c>
      <c r="H14" s="27">
        <f ca="1">IF(Q14&lt;&gt;"",Q14,IF(OR(C14="Feiertag",A14&lt;Gesamt!$B$11,A14&gt;Gesamt!$B$13,),0,INDIRECT("N"&amp;WEEKDAY(A14,2)+19)))</f>
        <v>8</v>
      </c>
      <c r="I14" s="27">
        <f t="shared" ca="1" si="2"/>
        <v>0.5</v>
      </c>
      <c r="J14" s="7" t="s">
        <v>73</v>
      </c>
      <c r="K14" s="39">
        <v>30</v>
      </c>
      <c r="L14" s="39"/>
      <c r="O14" s="35"/>
      <c r="Q14" s="7"/>
    </row>
    <row r="15" spans="1:21" x14ac:dyDescent="0.2">
      <c r="A15" s="29">
        <v>46036</v>
      </c>
      <c r="B15" t="str">
        <f t="shared" si="0"/>
        <v>Mi</v>
      </c>
      <c r="D15" s="24">
        <v>0.29166666666666669</v>
      </c>
      <c r="E15" s="24">
        <v>0.6875</v>
      </c>
      <c r="F15" s="24">
        <v>4.1666666666666664E-2</v>
      </c>
      <c r="G15" s="27">
        <f t="shared" si="1"/>
        <v>8.5</v>
      </c>
      <c r="H15" s="27">
        <f ca="1">IF(Q15&lt;&gt;"",Q15,IF(OR(C15="Feiertag",A15&lt;Gesamt!$B$11,A15&gt;Gesamt!$B$13,),0,INDIRECT("N"&amp;WEEKDAY(A15,2)+19)))</f>
        <v>8</v>
      </c>
      <c r="I15" s="27">
        <f t="shared" ca="1" si="2"/>
        <v>0.5</v>
      </c>
      <c r="J15" s="7" t="s">
        <v>73</v>
      </c>
      <c r="K15" s="39">
        <v>30</v>
      </c>
      <c r="L15" s="39"/>
      <c r="M15" s="1" t="s">
        <v>58</v>
      </c>
      <c r="N15">
        <f>Gesamt!B5+Gesamt!B7-Gesamt!G2</f>
        <v>28</v>
      </c>
      <c r="O15" s="35"/>
      <c r="Q15" s="7"/>
    </row>
    <row r="16" spans="1:21" x14ac:dyDescent="0.2">
      <c r="A16" s="29">
        <v>46037</v>
      </c>
      <c r="B16" t="str">
        <f t="shared" si="0"/>
        <v>Do</v>
      </c>
      <c r="D16" s="24">
        <v>0.29166666666666669</v>
      </c>
      <c r="E16" s="24">
        <v>0.6875</v>
      </c>
      <c r="F16" s="24">
        <v>4.1666666666666664E-2</v>
      </c>
      <c r="G16" s="27">
        <f t="shared" si="1"/>
        <v>8.5</v>
      </c>
      <c r="H16" s="27">
        <f ca="1">IF(Q16&lt;&gt;"",Q16,IF(OR(C16="Feiertag",A16&lt;Gesamt!$B$11,A16&gt;Gesamt!$B$13,),0,INDIRECT("N"&amp;WEEKDAY(A16,2)+19)))</f>
        <v>8</v>
      </c>
      <c r="I16" s="27">
        <f t="shared" ca="1" si="2"/>
        <v>0.5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c r="L17" s="39"/>
      <c r="M17" s="1" t="s">
        <v>50</v>
      </c>
      <c r="N17" s="27">
        <f>SUM(G2:G32)</f>
        <v>121.5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0.6875</v>
      </c>
      <c r="F20" s="24">
        <v>4.1666666666666664E-2</v>
      </c>
      <c r="G20" s="27">
        <f t="shared" si="1"/>
        <v>8.5</v>
      </c>
      <c r="H20" s="27">
        <f ca="1">IF(Q20&lt;&gt;"",Q20,IF(OR(C20="Feiertag",A20&lt;Gesamt!$B$11,A20&gt;Gesamt!$B$13,),0,INDIRECT("N"&amp;WEEKDAY(A20,2)+19)))</f>
        <v>8</v>
      </c>
      <c r="I20" s="27">
        <f t="shared" ca="1" si="2"/>
        <v>0.5</v>
      </c>
      <c r="J20" s="7" t="s">
        <v>73</v>
      </c>
      <c r="K20" s="39">
        <v>30</v>
      </c>
      <c r="L20" s="39"/>
      <c r="M20" s="6" t="s">
        <v>43</v>
      </c>
      <c r="N20" s="7">
        <f>Gesamt!C30</f>
        <v>8</v>
      </c>
      <c r="O20" s="35"/>
      <c r="Q20" s="7"/>
    </row>
    <row r="21" spans="1:17" x14ac:dyDescent="0.2">
      <c r="A21" s="29">
        <v>46042</v>
      </c>
      <c r="B21" t="str">
        <f t="shared" si="0"/>
        <v>Di</v>
      </c>
      <c r="D21" s="24">
        <v>0.29166666666666669</v>
      </c>
      <c r="E21" s="24">
        <v>0.6875</v>
      </c>
      <c r="F21" s="24">
        <v>4.1666666666666664E-2</v>
      </c>
      <c r="G21" s="27">
        <f t="shared" si="1"/>
        <v>8.5</v>
      </c>
      <c r="H21" s="27">
        <f ca="1">IF(Q21&lt;&gt;"",Q21,IF(OR(C21="Feiertag",A21&lt;Gesamt!$B$11,A21&gt;Gesamt!$B$13,),0,INDIRECT("N"&amp;WEEKDAY(A21,2)+19)))</f>
        <v>8</v>
      </c>
      <c r="I21" s="27">
        <f t="shared" ca="1" si="2"/>
        <v>0.5</v>
      </c>
      <c r="J21" s="7" t="s">
        <v>73</v>
      </c>
      <c r="K21" s="39">
        <v>30</v>
      </c>
      <c r="L21" s="39"/>
      <c r="M21" s="6" t="s">
        <v>44</v>
      </c>
      <c r="N21" s="7">
        <f>Gesamt!C31</f>
        <v>8</v>
      </c>
      <c r="O21" s="35"/>
      <c r="Q21" s="7"/>
    </row>
    <row r="22" spans="1:17" x14ac:dyDescent="0.2">
      <c r="A22" s="29">
        <v>46043</v>
      </c>
      <c r="B22" t="str">
        <f t="shared" si="0"/>
        <v>Mi</v>
      </c>
      <c r="D22" s="24">
        <v>0.29166666666666669</v>
      </c>
      <c r="E22" s="24">
        <v>0.6875</v>
      </c>
      <c r="F22" s="24">
        <v>4.1666666666666664E-2</v>
      </c>
      <c r="G22" s="27">
        <f t="shared" si="1"/>
        <v>8.5</v>
      </c>
      <c r="H22" s="27">
        <f ca="1">IF(Q22&lt;&gt;"",Q22,IF(OR(C22="Feiertag",A22&lt;Gesamt!$B$11,A22&gt;Gesamt!$B$13,),0,INDIRECT("N"&amp;WEEKDAY(A22,2)+19)))</f>
        <v>8</v>
      </c>
      <c r="I22" s="27">
        <f t="shared" ca="1" si="2"/>
        <v>0.5</v>
      </c>
      <c r="J22" s="7" t="s">
        <v>73</v>
      </c>
      <c r="K22" s="39">
        <v>30</v>
      </c>
      <c r="L22" s="39"/>
      <c r="M22" s="6" t="s">
        <v>45</v>
      </c>
      <c r="N22" s="7">
        <f>Gesamt!C32</f>
        <v>8</v>
      </c>
      <c r="O22" s="35"/>
      <c r="Q22" s="7"/>
    </row>
    <row r="23" spans="1:17" x14ac:dyDescent="0.2">
      <c r="A23" s="29">
        <v>46044</v>
      </c>
      <c r="B23" t="str">
        <f t="shared" si="0"/>
        <v>Do</v>
      </c>
      <c r="D23" s="24">
        <v>0.29166666666666669</v>
      </c>
      <c r="E23" s="24">
        <v>0.6875</v>
      </c>
      <c r="F23" s="24">
        <v>4.1666666666666664E-2</v>
      </c>
      <c r="G23" s="27">
        <f t="shared" si="1"/>
        <v>8.5</v>
      </c>
      <c r="H23" s="27">
        <f ca="1">IF(Q23&lt;&gt;"",Q23,IF(OR(C23="Feiertag",A23&lt;Gesamt!$B$11,A23&gt;Gesamt!$B$13,),0,INDIRECT("N"&amp;WEEKDAY(A23,2)+19)))</f>
        <v>8</v>
      </c>
      <c r="I23" s="27">
        <f t="shared" ca="1" si="2"/>
        <v>0.5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0.6875</v>
      </c>
      <c r="F27" s="24">
        <v>4.1666666666666664E-2</v>
      </c>
      <c r="G27" s="27">
        <f t="shared" si="1"/>
        <v>8.5</v>
      </c>
      <c r="H27" s="27">
        <f ca="1">IF(Q27&lt;&gt;"",Q27,IF(OR(C27="Feiertag",A27&lt;Gesamt!$B$11,A27&gt;Gesamt!$B$13,),0,INDIRECT("N"&amp;WEEKDAY(A27,2)+19)))</f>
        <v>8</v>
      </c>
      <c r="I27" s="27">
        <f t="shared" ca="1" si="2"/>
        <v>0.5</v>
      </c>
      <c r="J27" s="7" t="s">
        <v>73</v>
      </c>
      <c r="K27" s="39">
        <v>30</v>
      </c>
      <c r="L27" s="39"/>
      <c r="M27" s="13" t="s">
        <v>54</v>
      </c>
      <c r="N27" s="27">
        <f>SUM(N20:N26)</f>
        <v>38.5</v>
      </c>
      <c r="O27" s="35"/>
      <c r="Q27" s="7"/>
    </row>
    <row r="28" spans="1:17" x14ac:dyDescent="0.2">
      <c r="A28" s="29">
        <v>46049</v>
      </c>
      <c r="B28" t="str">
        <f t="shared" si="0"/>
        <v>Di</v>
      </c>
      <c r="D28" s="24">
        <v>0.29166666666666669</v>
      </c>
      <c r="E28" s="24">
        <v>0.6875</v>
      </c>
      <c r="F28" s="24">
        <v>4.1666666666666664E-2</v>
      </c>
      <c r="G28" s="27">
        <f t="shared" si="1"/>
        <v>8.5</v>
      </c>
      <c r="H28" s="27">
        <f ca="1">IF(Q28&lt;&gt;"",Q28,IF(OR(C28="Feiertag",A28&lt;Gesamt!$B$11,A28&gt;Gesamt!$B$13,),0,INDIRECT("N"&amp;WEEKDAY(A28,2)+19)))</f>
        <v>8</v>
      </c>
      <c r="I28" s="27">
        <f t="shared" ca="1" si="2"/>
        <v>0.5</v>
      </c>
      <c r="J28" s="7" t="s">
        <v>73</v>
      </c>
      <c r="K28" s="39">
        <v>30</v>
      </c>
      <c r="L28" s="39"/>
      <c r="O28" s="35"/>
      <c r="Q28" s="7"/>
    </row>
    <row r="29" spans="1:17" x14ac:dyDescent="0.2">
      <c r="A29" s="29">
        <v>46050</v>
      </c>
      <c r="B29" t="str">
        <f t="shared" si="0"/>
        <v>Mi</v>
      </c>
      <c r="D29" s="24">
        <v>0.29166666666666669</v>
      </c>
      <c r="E29" s="24">
        <v>0.6875</v>
      </c>
      <c r="F29" s="24">
        <v>4.1666666666666664E-2</v>
      </c>
      <c r="G29" s="27">
        <f t="shared" si="1"/>
        <v>8.5</v>
      </c>
      <c r="H29" s="27">
        <f ca="1">IF(Q29&lt;&gt;"",Q29,IF(OR(C29="Feiertag",A29&lt;Gesamt!$B$11,A29&gt;Gesamt!$B$13,),0,INDIRECT("N"&amp;WEEKDAY(A29,2)+19)))</f>
        <v>8</v>
      </c>
      <c r="I29" s="27">
        <f ca="1">IF(OR(C29="Überstundenabbau",C29="Urlaub halber Tag",E29&lt;&gt;""),G29-H29,0)</f>
        <v>0.5</v>
      </c>
      <c r="J29" s="7" t="s">
        <v>73</v>
      </c>
      <c r="K29" s="39">
        <v>30</v>
      </c>
      <c r="L29" s="39"/>
      <c r="O29" s="35"/>
      <c r="Q29" s="7"/>
    </row>
    <row r="30" spans="1:17" x14ac:dyDescent="0.2">
      <c r="A30" s="29">
        <v>46051</v>
      </c>
      <c r="B30" t="str">
        <f t="shared" si="0"/>
        <v>Do</v>
      </c>
      <c r="D30" s="24">
        <v>0.29166666666666669</v>
      </c>
      <c r="E30" s="24">
        <v>0.6875</v>
      </c>
      <c r="F30" s="24">
        <v>4.1666666666666664E-2</v>
      </c>
      <c r="G30" s="27">
        <f t="shared" si="1"/>
        <v>8.5</v>
      </c>
      <c r="H30" s="27">
        <f ca="1">IF(Q30&lt;&gt;"",Q30,IF(OR(C30="Feiertag",A30&lt;Gesamt!$B$11,A30&gt;Gesamt!$B$13,),0,INDIRECT("N"&amp;WEEKDAY(A30,2)+19)))</f>
        <v>8</v>
      </c>
      <c r="I30" s="27">
        <f t="shared" ca="1" si="2"/>
        <v>0.5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
      <c r="K33" s="39"/>
      <c r="L33" s="39"/>
    </row>
    <row r="34" spans="10:12" x14ac:dyDescent="0.2">
      <c r="J34" s="2" t="s">
        <v>68</v>
      </c>
      <c r="K34" s="39">
        <f>SUM(K2:K33)</f>
        <v>360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Sasa Mihailovic</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6</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Sasa Mihailovic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6</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28</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6</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28</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Sasa Mihailovic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28</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28</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Sasa Mihailovic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28</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Sasa Mihailovic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28</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28</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Sasa Mihailovic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28</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28</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Sasa Mihailovic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28</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1" sqref="F3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6</v>
      </c>
      <c r="F2" s="8">
        <f>Januar!N9</f>
        <v>0</v>
      </c>
      <c r="G2" s="2">
        <f>Januar!N13</f>
        <v>0</v>
      </c>
      <c r="H2" s="7">
        <f>Januar!N17</f>
        <v>121.5</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4</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6</v>
      </c>
      <c r="F15" s="8">
        <f>SUM(F2:F13)</f>
        <v>0</v>
      </c>
      <c r="G15" s="2">
        <f>SUM(G2:G13)</f>
        <v>0</v>
      </c>
      <c r="H15" s="7">
        <f>SUM(H2:H13)</f>
        <v>121.5</v>
      </c>
      <c r="I15" s="7"/>
      <c r="J15" s="7">
        <f>SUM(J2:J13)</f>
        <v>0</v>
      </c>
    </row>
    <row r="16" spans="1:26" x14ac:dyDescent="0.2">
      <c r="A16" s="6" t="s">
        <v>9</v>
      </c>
      <c r="B16" s="7">
        <f>Januar!N27</f>
        <v>38.5</v>
      </c>
    </row>
    <row r="17" spans="1:7" x14ac:dyDescent="0.2">
      <c r="A17" s="6" t="s">
        <v>10</v>
      </c>
      <c r="B17" s="7">
        <f>Februar!N27</f>
        <v>38.5</v>
      </c>
      <c r="D17" s="4" t="s">
        <v>39</v>
      </c>
      <c r="E17" s="7">
        <f ca="1">SUM(E2:E13)+B9-J15</f>
        <v>6</v>
      </c>
    </row>
    <row r="18" spans="1:7" x14ac:dyDescent="0.2">
      <c r="A18" s="6" t="s">
        <v>11</v>
      </c>
      <c r="B18" s="7">
        <f>März!N27</f>
        <v>38.5</v>
      </c>
      <c r="D18" s="9" t="s">
        <v>40</v>
      </c>
      <c r="G18" s="2">
        <f>B5+B7-G15</f>
        <v>28</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2026-02-06T11:15:55Z</dcterms:modified>
</cp:coreProperties>
</file>