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12E77542-A733-BE4A-9868-94C75C041406}" xr6:coauthVersionLast="47" xr6:coauthVersionMax="47" xr10:uidLastSave="{00000000-0000-0000-0000-000000000000}"/>
  <bookViews>
    <workbookView xWindow="1014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 i="3"/>
  <c r="H18" i="3"/>
  <c r="H10" i="3"/>
  <c r="H4" i="3"/>
  <c r="H14" i="3"/>
  <c r="H16" i="3"/>
  <c r="H25" i="3"/>
  <c r="H7" i="3"/>
  <c r="H2" i="3"/>
  <c r="H15" i="3"/>
  <c r="H24" i="3"/>
  <c r="H8" i="3"/>
  <c r="H22" i="3"/>
  <c r="H9" i="3"/>
  <c r="H21" i="3"/>
  <c r="H13" i="3"/>
  <c r="H23" i="3"/>
  <c r="H11" i="3"/>
  <c r="H27" i="3"/>
  <c r="H30" i="3"/>
  <c r="H29" i="3"/>
  <c r="H31" i="3"/>
  <c r="H32" i="3"/>
  <c r="H28" i="3"/>
  <c r="G30" i="3" l="1"/>
  <c r="I30" i="3" s="1"/>
  <c r="I13" i="3"/>
  <c r="I15" i="3"/>
  <c r="I16" i="3"/>
  <c r="I14" i="3"/>
  <c r="I17" i="3"/>
  <c r="I31"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9" i="3"/>
  <c r="H12" i="3"/>
  <c r="H26" i="3"/>
  <c r="H24" i="11"/>
  <c r="H13" i="8"/>
  <c r="H4" i="9"/>
  <c r="H23" i="10"/>
  <c r="H8" i="2"/>
  <c r="H32" i="10"/>
  <c r="H23" i="1"/>
  <c r="H11" i="4"/>
  <c r="H11" i="10"/>
  <c r="H18" i="7"/>
  <c r="H20" i="6"/>
  <c r="H7" i="11"/>
  <c r="H8" i="4"/>
  <c r="H30" i="6"/>
  <c r="H15" i="9"/>
  <c r="H17" i="8"/>
  <c r="H29" i="9"/>
  <c r="H21" i="4"/>
  <c r="H16" i="11"/>
  <c r="H18" i="12"/>
  <c r="H11" i="2"/>
  <c r="H32" i="1"/>
  <c r="H18" i="9"/>
  <c r="H20" i="8"/>
  <c r="H29" i="12"/>
  <c r="H14" i="8"/>
  <c r="H28" i="12"/>
  <c r="H23" i="12"/>
  <c r="H32" i="8"/>
  <c r="H31" i="9"/>
  <c r="H14" i="4"/>
  <c r="H2" i="1"/>
  <c r="H3" i="2"/>
  <c r="H3" i="7"/>
  <c r="H15" i="1"/>
  <c r="H23" i="7"/>
  <c r="H31" i="1"/>
  <c r="H18" i="4"/>
  <c r="H5" i="11"/>
  <c r="H9" i="10"/>
  <c r="H2" i="9"/>
  <c r="H7" i="7"/>
  <c r="H21" i="12"/>
  <c r="H27" i="7"/>
  <c r="H26" i="11"/>
  <c r="H16" i="12"/>
  <c r="H13" i="6"/>
  <c r="H29" i="6"/>
  <c r="H28" i="2"/>
  <c r="H22" i="8"/>
  <c r="H12" i="11"/>
  <c r="H2" i="5"/>
  <c r="H28" i="8"/>
  <c r="H15" i="7"/>
  <c r="H25" i="1"/>
  <c r="H11" i="7"/>
  <c r="H24" i="4"/>
  <c r="H3" i="10"/>
  <c r="H22" i="12"/>
  <c r="H17" i="4"/>
  <c r="H7" i="10"/>
  <c r="H16" i="10"/>
  <c r="H13" i="1"/>
  <c r="H3" i="11"/>
  <c r="H22" i="11"/>
  <c r="H2" i="11"/>
  <c r="H2" i="7"/>
  <c r="H3" i="9"/>
  <c r="H25" i="7"/>
  <c r="H29" i="4"/>
  <c r="H20" i="11"/>
  <c r="H8" i="10"/>
  <c r="H23" i="11"/>
  <c r="H5" i="4"/>
  <c r="H3" i="6"/>
  <c r="H31" i="11"/>
  <c r="H17" i="7"/>
  <c r="H32" i="12"/>
  <c r="H17" i="1"/>
  <c r="H14" i="12"/>
  <c r="H24" i="10"/>
  <c r="H18" i="11"/>
  <c r="H12" i="1"/>
  <c r="H9" i="11"/>
  <c r="H13" i="12"/>
  <c r="H4" i="1"/>
  <c r="H9" i="12"/>
  <c r="H27" i="10"/>
  <c r="H19" i="5"/>
  <c r="H17" i="11"/>
  <c r="H27" i="12"/>
  <c r="H6" i="10"/>
  <c r="H2" i="6"/>
  <c r="H6" i="9"/>
  <c r="H12" i="8"/>
  <c r="H25" i="2"/>
  <c r="H12" i="6"/>
  <c r="H22" i="2"/>
  <c r="H25" i="9"/>
  <c r="H16" i="7"/>
  <c r="H31" i="6"/>
  <c r="H19" i="10"/>
  <c r="H12" i="5"/>
  <c r="H12" i="7"/>
  <c r="H26" i="2"/>
  <c r="H8" i="8"/>
  <c r="H5" i="10"/>
  <c r="H26" i="5"/>
  <c r="H7" i="12"/>
  <c r="H23" i="6"/>
  <c r="H26" i="9"/>
  <c r="H30" i="5"/>
  <c r="H20" i="2"/>
  <c r="H24" i="1"/>
  <c r="H30" i="11"/>
  <c r="H25" i="4"/>
  <c r="H10" i="7"/>
  <c r="H19" i="2"/>
  <c r="H21" i="5"/>
  <c r="H2" i="4"/>
  <c r="H16" i="1"/>
  <c r="H19" i="7"/>
  <c r="H13" i="2"/>
  <c r="H17" i="5"/>
  <c r="H21" i="9"/>
  <c r="H26" i="7"/>
  <c r="H19" i="8"/>
  <c r="H3" i="5"/>
  <c r="H5" i="9"/>
  <c r="H9" i="2"/>
  <c r="H17" i="10"/>
  <c r="H4" i="2"/>
  <c r="H27" i="5"/>
  <c r="H8" i="12"/>
  <c r="H16" i="8"/>
  <c r="H22" i="6"/>
  <c r="H19" i="6"/>
  <c r="H17" i="9"/>
  <c r="H27" i="1"/>
  <c r="H15" i="12"/>
  <c r="H26" i="6"/>
  <c r="H32" i="5"/>
  <c r="H28" i="7"/>
  <c r="H4" i="4"/>
  <c r="H14" i="2"/>
  <c r="H26" i="12"/>
  <c r="H11" i="11"/>
  <c r="H4" i="8"/>
  <c r="H9" i="6"/>
  <c r="H27" i="8"/>
  <c r="H5" i="8"/>
  <c r="H7" i="6"/>
  <c r="H28" i="4"/>
  <c r="H8" i="6"/>
  <c r="H15" i="4"/>
  <c r="H14" i="6"/>
  <c r="H16" i="4"/>
  <c r="H24" i="7"/>
  <c r="H5" i="12"/>
  <c r="H19" i="12"/>
  <c r="H30" i="1"/>
  <c r="H17" i="12"/>
  <c r="H26" i="1"/>
  <c r="H23" i="5"/>
  <c r="H32" i="7"/>
  <c r="H27" i="4"/>
  <c r="H14" i="9"/>
  <c r="H14" i="7"/>
  <c r="H20" i="5"/>
  <c r="H31" i="5"/>
  <c r="H4" i="10"/>
  <c r="H3" i="4"/>
  <c r="H15" i="6"/>
  <c r="H30" i="4"/>
  <c r="H18" i="10"/>
  <c r="H3" i="12"/>
  <c r="H4" i="12"/>
  <c r="H12" i="9"/>
  <c r="H30" i="8"/>
  <c r="H30" i="12"/>
  <c r="H20" i="4"/>
  <c r="H10" i="1"/>
  <c r="H7" i="8"/>
  <c r="H22" i="10"/>
  <c r="H6" i="5"/>
  <c r="H14" i="11"/>
  <c r="H26" i="8"/>
  <c r="H9" i="8"/>
  <c r="H12" i="10"/>
  <c r="H18" i="1"/>
  <c r="H25" i="12"/>
  <c r="H2" i="2"/>
  <c r="H27" i="2"/>
  <c r="H20" i="9"/>
  <c r="H18" i="2"/>
  <c r="H6" i="12"/>
  <c r="H21" i="2"/>
  <c r="H13" i="9"/>
  <c r="H4" i="7"/>
  <c r="H19" i="9"/>
  <c r="H6" i="4"/>
  <c r="H22" i="1"/>
  <c r="H20" i="12"/>
  <c r="H16" i="6"/>
  <c r="H3" i="1"/>
  <c r="H11" i="5"/>
  <c r="H22" i="9"/>
  <c r="H5" i="6"/>
  <c r="H8" i="7"/>
  <c r="H20" i="1"/>
  <c r="H13" i="4"/>
  <c r="H11" i="8"/>
  <c r="H8" i="5"/>
  <c r="H10" i="4"/>
  <c r="H18" i="8"/>
  <c r="H22" i="5"/>
  <c r="H12" i="12"/>
  <c r="H31" i="7"/>
  <c r="H5" i="7"/>
  <c r="H15" i="8"/>
  <c r="H13" i="10"/>
  <c r="H26" i="10"/>
  <c r="H10" i="9"/>
  <c r="H28" i="6"/>
  <c r="H28" i="9"/>
  <c r="H10" i="8"/>
  <c r="H29" i="10"/>
  <c r="H14" i="10"/>
  <c r="H8" i="1"/>
  <c r="H19" i="11"/>
  <c r="H31" i="12"/>
  <c r="H13" i="11"/>
  <c r="H21" i="11"/>
  <c r="H7" i="9"/>
  <c r="H6" i="6"/>
  <c r="H29" i="7"/>
  <c r="H31" i="10"/>
  <c r="H25" i="10"/>
  <c r="H3" i="8"/>
  <c r="H21" i="8"/>
  <c r="H7" i="1"/>
  <c r="H6" i="11"/>
  <c r="H28" i="11"/>
  <c r="H21" i="10"/>
  <c r="H27" i="9"/>
  <c r="H10" i="2"/>
  <c r="H10" i="11"/>
  <c r="H24" i="8"/>
  <c r="H28" i="10"/>
  <c r="H29" i="11"/>
  <c r="H6" i="2"/>
  <c r="H10" i="5"/>
  <c r="H22" i="4"/>
  <c r="H20" i="7"/>
  <c r="H16" i="2"/>
  <c r="H30" i="9"/>
  <c r="H29" i="1"/>
  <c r="H5" i="1"/>
  <c r="H24" i="9"/>
  <c r="H17" i="6"/>
  <c r="H9" i="5"/>
  <c r="H2" i="8"/>
  <c r="H12" i="2"/>
  <c r="H24" i="12"/>
  <c r="H15" i="2"/>
  <c r="H14" i="1"/>
  <c r="H16" i="9"/>
  <c r="H15" i="11"/>
  <c r="H21" i="1"/>
  <c r="H20" i="10"/>
  <c r="H7" i="5"/>
  <c r="H15" i="10"/>
  <c r="H30" i="10"/>
  <c r="H11" i="6"/>
  <c r="H12" i="4"/>
  <c r="H23" i="4"/>
  <c r="H29" i="8"/>
  <c r="H6" i="7"/>
  <c r="H13" i="7"/>
  <c r="H9" i="7"/>
  <c r="H25" i="8"/>
  <c r="H11" i="9"/>
  <c r="H9" i="9"/>
  <c r="H2" i="12"/>
  <c r="H13" i="5"/>
  <c r="H18" i="5"/>
  <c r="H2" i="10"/>
  <c r="H4" i="11"/>
  <c r="H24" i="5"/>
  <c r="H24" i="2"/>
  <c r="H23" i="8"/>
  <c r="H8" i="9"/>
  <c r="H10" i="6"/>
  <c r="H24" i="6"/>
  <c r="H7" i="2"/>
  <c r="H16" i="5"/>
  <c r="H4" i="6"/>
  <c r="H23" i="9"/>
  <c r="H25" i="11"/>
  <c r="H4" i="5"/>
  <c r="H15" i="5"/>
  <c r="H29" i="5"/>
  <c r="H5" i="5"/>
  <c r="H7" i="4"/>
  <c r="H19" i="4"/>
  <c r="H31" i="8"/>
  <c r="H27" i="6"/>
  <c r="H26" i="4"/>
  <c r="H11" i="1"/>
  <c r="H28" i="5"/>
  <c r="H22" i="7"/>
  <c r="H6" i="1"/>
  <c r="H29" i="2"/>
  <c r="H25" i="6"/>
  <c r="H6" i="8"/>
  <c r="H11" i="12"/>
  <c r="H10" i="12"/>
  <c r="H25" i="5"/>
  <c r="H5" i="2"/>
  <c r="H9" i="1"/>
  <c r="H19" i="1"/>
  <c r="H14" i="5"/>
  <c r="H21" i="7"/>
  <c r="H31" i="4"/>
  <c r="H18" i="6"/>
  <c r="H28" i="1"/>
  <c r="H21" i="6"/>
  <c r="H27" i="11"/>
  <c r="H23" i="2"/>
  <c r="H30" i="7"/>
  <c r="H17" i="2"/>
  <c r="H9" i="4"/>
  <c r="H10" i="10"/>
  <c r="H8" i="11"/>
  <c r="I12" i="2" l="1"/>
  <c r="I10" i="2"/>
  <c r="I14" i="2"/>
  <c r="I13" i="2"/>
  <c r="I11" i="2"/>
  <c r="I5" i="2"/>
  <c r="I7" i="2"/>
  <c r="I6"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<sst xmlns="http://schemas.openxmlformats.org/spreadsheetml/2006/main" count="454" uniqueCount="75">
  <si>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</si>
  <si>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</si>
  <si>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</si>
  <si>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</si>
  <si>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</si>
  <si>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</si>
  <si>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</si>
  <si>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</si>
  <si>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</si>
  <si>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</si>
  <si>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</si>
  <si>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</si>
  <si>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</si>
  <si>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</si>
  <si>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</si>
  <si>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</si>
  <si>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</si>
  <si>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</si>
  <si>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</si>
  <si>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</si>
  <si>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</si>
  <si>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</si>
  <si>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</si>
  <si>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</si>
  <si>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</si>
  <si>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</si>
  <si>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</si>
  <si>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</si>
  <si>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</si>
  <si>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</si>
  <si>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</si>
  <si>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</si>
  <si>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</si>
  <si>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</si>
  <si>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</si>
  <si>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</si>
  <si>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</si>
  <si>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</si>
  <si>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</si>
  <si>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</si>
  <si>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</si>
  <si>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</si>
  <si>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</si>
  <si>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</si>
  <si>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</si>
  <si>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</si>
  <si>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</si>
  <si>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</si>
  <si>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</si>
  <si>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</si>
  <si>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</si>
  <si>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</si>
  <si>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</si>
  <si>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</si>
  <si>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</si>
  <si>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</si>
  <si>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</si>
  <si>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</si>
  <si>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</si>
  <si>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</si>
  <si>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</si>
  <si>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</si>
  <si>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</si>
  <si>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</si>
  <si>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</si>
  <si>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</si>
  <si>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</si>
  <si>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</si>
  <si>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</si>
  <si>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</si>
  <si>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</si>
  <si>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</si>
  <si>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</si>
  <si>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Stefan Duric</t>
  </si>
  <si>
    <t>Bau ID € 45,00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</si>
</sst>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t="s">
        <v>72</v>
      </c>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t="s">
        <v>72</v>
      </c>
      <c r="K15" s="39"/>
      <c r="L15" s="39"/>
      <c r="M15" s="1" t="s">
        <v>58</v>
      </c>
      <c r="N15">
        <f>Gesamt!B5+Gesamt!B7-Gesamt!G2</f>
        <v>22</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t="s">
        <v>72</v>
      </c>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t="s">
        <v>72</v>
      </c>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t="s">
        <v>72</v>
      </c>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t="s">
        <v>72</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120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F36" sqref="F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2" t="str">
        <f>Gesamt!A3</f>
        <v>Stefan Duric</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c r="L5" s="39"/>
      <c r="M5" s="1" t="s">
        <v>8</v>
      </c>
      <c r="N5" s="27">
        <f ca="1">SUM(I2:I32)</f>
        <v>6.4999999999999911</v>
      </c>
      <c r="O5" s="35"/>
      <c r="Q5" s="7"/>
    </row>
    <row r="6" spans="1:17" x14ac:dyDescent="0.2">
      <c r="A6" s="29">
        <v>46058</v>
      </c>
      <c r="B6" t="str">
        <f t="shared" si="0"/>
        <v>Do</v>
      </c>
      <c r="D6" s="24">
        <v>0.29166666666666669</v>
      </c>
      <c r="E6" s="24">
        <v>0.70833333333333337</v>
      </c>
      <c r="F6" s="24">
        <v>4.1666666666666664E-2</v>
      </c>
      <c r="G6" s="27">
        <f t="shared" si="1"/>
        <v>9</v>
      </c>
      <c r="H6" s="27">
        <f ca="1">IF(Q6&lt;&gt;"",Q6,IF(OR(C6="Feiertag",A6&lt;Gesamt!$B$11,A6&gt;Gesamt!$B$13,),0,INDIRECT("N"&amp;WEEKDAY(A6,2)+19)))</f>
        <v>8</v>
      </c>
      <c r="I6" s="27">
        <f t="shared" ca="1" si="2"/>
        <v>1</v>
      </c>
      <c r="J6" s="7" t="s">
        <v>72</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Gesamt!B9+SUM(Gesamt!E2:E3)-SUM(Gesamt!J2:J3)</f>
        <v>6.499999999999984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2">
      <c r="A12" s="29">
        <v>46064</v>
      </c>
      <c r="B12" t="str">
        <f t="shared" si="0"/>
        <v>Mi</v>
      </c>
      <c r="D12" s="24">
        <v>0.29166666666666669</v>
      </c>
      <c r="E12" s="24">
        <v>0.70833333333333337</v>
      </c>
      <c r="F12" s="24">
        <v>4.1666666666666664E-2</v>
      </c>
      <c r="G12" s="27">
        <f t="shared" si="1"/>
        <v>9</v>
      </c>
      <c r="H12" s="27">
        <f ca="1">IF(Q12&lt;&gt;"",Q12,IF(OR(C12="Feiertag",A12&lt;Gesamt!$B$11,A12&gt;Gesamt!$B$13,),0,INDIRECT("N"&amp;WEEKDAY(A12,2)+19)))</f>
        <v>8</v>
      </c>
      <c r="I12" s="27">
        <f t="shared" ca="1" si="2"/>
        <v>1</v>
      </c>
      <c r="J12" s="7" t="s">
        <v>72</v>
      </c>
      <c r="K12" s="39"/>
      <c r="L12" s="39"/>
      <c r="M12" s="25"/>
      <c r="O12" s="35"/>
      <c r="Q12" s="7"/>
    </row>
    <row r="13" spans="1:17" x14ac:dyDescent="0.2">
      <c r="A13" s="29">
        <v>46065</v>
      </c>
      <c r="B13" t="str">
        <f t="shared" si="0"/>
        <v>Do</v>
      </c>
      <c r="D13" s="24">
        <v>0.29166666666666669</v>
      </c>
      <c r="E13" s="24">
        <v>0.70833333333333337</v>
      </c>
      <c r="F13" s="24">
        <v>4.1666666666666664E-2</v>
      </c>
      <c r="G13" s="27">
        <f t="shared" si="1"/>
        <v>9</v>
      </c>
      <c r="H13" s="27">
        <f ca="1">IF(Q13&lt;&gt;"",Q13,IF(OR(C13="Feiertag",A13&lt;Gesamt!$B$11,A13&gt;Gesamt!$B$13,),0,INDIRECT("N"&amp;WEEKDAY(A13,2)+19)))</f>
        <v>8</v>
      </c>
      <c r="I13" s="27">
        <f t="shared" ca="1" si="2"/>
        <v>1</v>
      </c>
      <c r="J13" s="7" t="s">
        <v>72</v>
      </c>
      <c r="K13" s="39"/>
      <c r="L13" s="39"/>
      <c r="M13" s="1" t="s">
        <v>26</v>
      </c>
      <c r="N13">
        <f>COUNTIF(C2:C32, "Urlaub")+COUNTIF(C2:C32,"Urlaub halber Tag")/2</f>
        <v>0</v>
      </c>
      <c r="O13" s="35"/>
      <c r="Q13" s="7"/>
    </row>
    <row r="14" spans="1:17" x14ac:dyDescent="0.2">
      <c r="A14" s="29">
        <v>46066</v>
      </c>
      <c r="B14" t="str">
        <f t="shared" si="0"/>
        <v>Fr</v>
      </c>
      <c r="D14" s="24">
        <v>0.29166666666666669</v>
      </c>
      <c r="E14" s="24">
        <v>0.70833333333333337</v>
      </c>
      <c r="G14" s="27">
        <f t="shared" si="1"/>
        <v>10</v>
      </c>
      <c r="H14" s="27">
        <f ca="1">IF(Q14&lt;&gt;"",Q14,IF(OR(C14="Feiertag",A14&lt;Gesamt!$B$11,A14&gt;Gesamt!$B$13,),0,INDIRECT("N"&amp;WEEKDAY(A14,2)+19)))</f>
        <v>6.5</v>
      </c>
      <c r="I14" s="27">
        <f t="shared" ca="1" si="2"/>
        <v>3.5</v>
      </c>
      <c r="J14" s="7" t="s">
        <v>72</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83.5</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J29 A10:C14 G10:I14 G4:I7 J4:J14">
    <cfRule type="expression" dxfId="25" priority="5">
      <formula>$C2="Feiertag"</formula>
    </cfRule>
    <cfRule type="expression" dxfId="24" priority="6">
      <formula>WEEKDAY($A2,2)&gt;=6</formula>
    </cfRule>
  </conditionalFormatting>
  <conditionalFormatting sqref="D3:F7">
    <cfRule type="expression" dxfId="3" priority="3">
      <formula>$C3="Feiertag"</formula>
    </cfRule>
    <cfRule type="expression" dxfId="2" priority="4">
      <formula>WEEKDAY($A3,2)&gt;=6</formula>
    </cfRule>
  </conditionalFormatting>
  <conditionalFormatting sqref="D10:F14">
    <cfRule type="expression" dxfId="1" priority="1">
      <formula>$C10="Feiertag"</formula>
    </cfRule>
    <cfRule type="expression" dxfId="0" priority="2">
      <formula>WEEKDAY($A10,2)&gt;=6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6.499999999999984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6.499999999999984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6.499999999999984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6.499999999999984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6.499999999999984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6.499999999999984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6.499999999999984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Stefan Duric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6.499999999999984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6.499999999999984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6.499999999999984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0" sqref="F30"/>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3" t="s">
        <v>73</v>
      </c>
      <c r="B3" s="43"/>
      <c r="D3" s="6" t="s">
        <v>10</v>
      </c>
      <c r="E3" s="7">
        <f ca="1">Februar!N5</f>
        <v>6.4999999999999911</v>
      </c>
      <c r="F3" s="8">
        <f>Februar!N9</f>
        <v>0</v>
      </c>
      <c r="G3" s="2">
        <f>Februar!N13</f>
        <v>0</v>
      </c>
      <c r="H3" s="7">
        <f>Februar!N17</f>
        <v>83.5</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46048</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6.499999999999984</v>
      </c>
      <c r="F15" s="8">
        <f>SUM(F2:F13)</f>
        <v>0</v>
      </c>
      <c r="G15" s="2">
        <f>SUM(G2:G13)</f>
        <v>0</v>
      </c>
      <c r="H15" s="7">
        <f>SUM(H2:H13)</f>
        <v>122</v>
      </c>
      <c r="I15" s="7"/>
      <c r="J15" s="7">
        <f>SUM(J2:J13)</f>
        <v>0</v>
      </c>
    </row>
    <row r="16" spans="1:26" x14ac:dyDescent="0.2">
      <c r="A16" s="6" t="s">
        <v>9</v>
      </c>
      <c r="B16" s="7">
        <f>Januar!N27</f>
        <v>38.5</v>
      </c>
    </row>
    <row r="17" spans="1:7" x14ac:dyDescent="0.2">
      <c r="A17" s="6" t="s">
        <v>10</v>
      </c>
      <c r="B17" s="7">
        <f>Februar!N27</f>
        <v>38.5</v>
      </c>
      <c r="D17" s="4" t="s">
        <v>39</v>
      </c>
      <c r="E17" s="7">
        <f ca="1">SUM(E2:E13)+B9-J15</f>
        <v>6.499999999999984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2026-03-06T10:39:08Z</dcterms:modified>
</cp:coreProperties>
</file>