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3_März/"/>
    </mc:Choice>
  </mc:AlternateContent>
  <xr:revisionPtr revIDLastSave="0" documentId="13_ncr:1_{561C9EA2-E682-574A-A971-C5803D04489E}" xr6:coauthVersionLast="47" xr6:coauthVersionMax="47" xr10:uidLastSave="{00000000-0000-0000-0000-000000000000}"/>
  <bookViews>
    <workbookView xWindow="24480" yWindow="23280" windowWidth="27840" windowHeight="1940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8"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 i="3"/>
  <c r="H16" i="3"/>
  <c r="H15" i="3"/>
  <c r="H6" i="3"/>
  <c r="H29" i="3"/>
  <c r="H30" i="3"/>
  <c r="H8" i="3"/>
  <c r="H3" i="3"/>
  <c r="H27" i="3"/>
  <c r="H9" i="3"/>
  <c r="H21" i="3"/>
  <c r="H13" i="3"/>
  <c r="H11" i="3"/>
  <c r="H22" i="3"/>
  <c r="H14" i="3"/>
  <c r="H32" i="3"/>
  <c r="H28" i="3"/>
  <c r="H18" i="3"/>
  <c r="H31" i="3"/>
  <c r="H24" i="3"/>
  <c r="H25" i="3"/>
  <c r="H23" i="3"/>
  <c r="H7" i="3"/>
  <c r="H4" i="3"/>
  <c r="H1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3" i="1"/>
  <c r="H6" i="2"/>
  <c r="H27" i="2"/>
  <c r="H7" i="2"/>
  <c r="H10" i="1"/>
  <c r="H19" i="3"/>
  <c r="H19" i="2"/>
  <c r="H13" i="1"/>
  <c r="H7" i="1"/>
  <c r="H9" i="2"/>
  <c r="H12" i="3"/>
  <c r="H23" i="2"/>
  <c r="H5" i="2"/>
  <c r="H11" i="2"/>
  <c r="H26" i="2"/>
  <c r="H14" i="2"/>
  <c r="H28" i="2"/>
  <c r="H20" i="1"/>
  <c r="H25" i="2"/>
  <c r="H8" i="2"/>
  <c r="H21" i="2"/>
  <c r="H23" i="1"/>
  <c r="H2" i="1"/>
  <c r="H5" i="1"/>
  <c r="H15" i="2"/>
  <c r="H12" i="2"/>
  <c r="H24" i="2"/>
  <c r="H10" i="2"/>
  <c r="H12" i="1"/>
  <c r="H5" i="3"/>
  <c r="H26" i="3"/>
  <c r="H17" i="2"/>
  <c r="H20" i="2"/>
  <c r="H17" i="1"/>
  <c r="H11" i="1"/>
  <c r="H14" i="1"/>
  <c r="H19" i="1"/>
  <c r="H15" i="1"/>
  <c r="H4" i="2"/>
  <c r="H9" i="1"/>
  <c r="H21" i="1"/>
  <c r="H13" i="2"/>
  <c r="H2" i="2"/>
  <c r="H22" i="2"/>
  <c r="H18" i="1"/>
  <c r="H4" i="1"/>
  <c r="H29" i="2"/>
  <c r="H6" i="1"/>
  <c r="H3" i="2"/>
  <c r="H18" i="2"/>
  <c r="H16" i="2"/>
  <c r="H32" i="5"/>
  <c r="H23" i="5"/>
  <c r="H27" i="4"/>
  <c r="H25" i="6"/>
  <c r="H24" i="10"/>
  <c r="H4" i="6"/>
  <c r="H13" i="10"/>
  <c r="H6" i="11"/>
  <c r="H3" i="7"/>
  <c r="H23" i="11"/>
  <c r="H20" i="6"/>
  <c r="H16" i="8"/>
  <c r="H10" i="5"/>
  <c r="H6" i="8"/>
  <c r="H15" i="4"/>
  <c r="H21" i="12"/>
  <c r="H8" i="5"/>
  <c r="H15" i="7"/>
  <c r="H5" i="4"/>
  <c r="H7" i="6"/>
  <c r="H12" i="6"/>
  <c r="H7" i="5"/>
  <c r="H19" i="6"/>
  <c r="H21" i="8"/>
  <c r="H3" i="11"/>
  <c r="H19" i="11"/>
  <c r="H13" i="12"/>
  <c r="H13" i="7"/>
  <c r="H29" i="7"/>
  <c r="H8" i="6"/>
  <c r="H20" i="11"/>
  <c r="H4" i="10"/>
  <c r="H30" i="1"/>
  <c r="H17" i="9"/>
  <c r="H30" i="5"/>
  <c r="H20" i="8"/>
  <c r="H14" i="4"/>
  <c r="H30" i="7"/>
  <c r="H25" i="8"/>
  <c r="H31" i="10"/>
  <c r="H14" i="11"/>
  <c r="H28" i="5"/>
  <c r="H7" i="7"/>
  <c r="H13" i="8"/>
  <c r="H25" i="9"/>
  <c r="H29" i="1"/>
  <c r="H9" i="5"/>
  <c r="H30" i="6"/>
  <c r="H29" i="9"/>
  <c r="H29" i="5"/>
  <c r="H30" i="4"/>
  <c r="H27" i="11"/>
  <c r="H8" i="8"/>
  <c r="H13" i="6"/>
  <c r="H17" i="11"/>
  <c r="H28" i="12"/>
  <c r="H14" i="5"/>
  <c r="H15" i="12"/>
  <c r="H19" i="4"/>
  <c r="H16" i="11"/>
  <c r="H2" i="12"/>
  <c r="H32" i="1"/>
  <c r="H23" i="10"/>
  <c r="H22" i="5"/>
  <c r="H26" i="12"/>
  <c r="H32" i="8"/>
  <c r="H17" i="6"/>
  <c r="H6" i="12"/>
  <c r="H2" i="10"/>
  <c r="H16" i="5"/>
  <c r="H9" i="9"/>
  <c r="H5" i="12"/>
  <c r="H2" i="8"/>
  <c r="H3" i="9"/>
  <c r="H14" i="6"/>
  <c r="H4" i="12"/>
  <c r="H31" i="5"/>
  <c r="H9" i="8"/>
  <c r="H26" i="5"/>
  <c r="H2" i="11"/>
  <c r="H31" i="8"/>
  <c r="H5" i="7"/>
  <c r="H20" i="4"/>
  <c r="H8" i="7"/>
  <c r="H10" i="12"/>
  <c r="H12" i="9"/>
  <c r="H18" i="10"/>
  <c r="H15" i="5"/>
  <c r="H22" i="12"/>
  <c r="H18" i="7"/>
  <c r="H8" i="9"/>
  <c r="H7" i="4"/>
  <c r="H17" i="5"/>
  <c r="H25" i="1"/>
  <c r="H11" i="5"/>
  <c r="H31" i="4"/>
  <c r="H5" i="6"/>
  <c r="H21" i="5"/>
  <c r="H13" i="11"/>
  <c r="H7" i="12"/>
  <c r="H15" i="10"/>
  <c r="H29" i="8"/>
  <c r="H31" i="6"/>
  <c r="H29" i="10"/>
  <c r="H10" i="4"/>
  <c r="H2" i="5"/>
  <c r="H16" i="6"/>
  <c r="H23" i="7"/>
  <c r="H3" i="5"/>
  <c r="H24" i="7"/>
  <c r="H13" i="4"/>
  <c r="H24" i="12"/>
  <c r="H18" i="12"/>
  <c r="H14" i="8"/>
  <c r="H16" i="4"/>
  <c r="H10" i="10"/>
  <c r="H24" i="4"/>
  <c r="H4" i="7"/>
  <c r="H10" i="9"/>
  <c r="H14" i="7"/>
  <c r="H16" i="7"/>
  <c r="H17" i="7"/>
  <c r="H30" i="9"/>
  <c r="H6" i="6"/>
  <c r="H27" i="8"/>
  <c r="H29" i="12"/>
  <c r="H25" i="10"/>
  <c r="H26" i="10"/>
  <c r="H18" i="5"/>
  <c r="H27" i="5"/>
  <c r="H15" i="6"/>
  <c r="H4" i="8"/>
  <c r="H18" i="11"/>
  <c r="H3" i="6"/>
  <c r="H6" i="4"/>
  <c r="H21" i="4"/>
  <c r="H7" i="9"/>
  <c r="H9" i="6"/>
  <c r="H10" i="8"/>
  <c r="H11" i="12"/>
  <c r="H15" i="9"/>
  <c r="H13" i="5"/>
  <c r="H11" i="9"/>
  <c r="H11" i="10"/>
  <c r="H18" i="6"/>
  <c r="H12" i="11"/>
  <c r="H20" i="5"/>
  <c r="H28" i="6"/>
  <c r="H31" i="11"/>
  <c r="H26" i="6"/>
  <c r="H28" i="4"/>
  <c r="H6" i="9"/>
  <c r="H17" i="10"/>
  <c r="H6" i="10"/>
  <c r="H24" i="9"/>
  <c r="H11" i="7"/>
  <c r="H19" i="9"/>
  <c r="H18" i="8"/>
  <c r="H21" i="11"/>
  <c r="H12" i="12"/>
  <c r="H7" i="10"/>
  <c r="H6" i="5"/>
  <c r="H23" i="6"/>
  <c r="H3" i="4"/>
  <c r="H10" i="7"/>
  <c r="H28" i="10"/>
  <c r="H11" i="6"/>
  <c r="H2" i="9"/>
  <c r="H21" i="9"/>
  <c r="H9" i="11"/>
  <c r="H14" i="10"/>
  <c r="H26" i="11"/>
  <c r="H32" i="12"/>
  <c r="H2" i="7"/>
  <c r="H25" i="12"/>
  <c r="H31" i="12"/>
  <c r="H19" i="8"/>
  <c r="H8" i="10"/>
  <c r="H12" i="4"/>
  <c r="H27" i="9"/>
  <c r="H24" i="5"/>
  <c r="H5" i="5"/>
  <c r="H5" i="11"/>
  <c r="H14" i="12"/>
  <c r="H20" i="10"/>
  <c r="H29" i="6"/>
  <c r="H16" i="12"/>
  <c r="H27" i="12"/>
  <c r="H5" i="9"/>
  <c r="H19" i="12"/>
  <c r="H30" i="10"/>
  <c r="H32" i="7"/>
  <c r="H3" i="12"/>
  <c r="H10" i="6"/>
  <c r="H8" i="12"/>
  <c r="H22" i="9"/>
  <c r="H10" i="11"/>
  <c r="H19" i="10"/>
  <c r="H31" i="9"/>
  <c r="H28" i="9"/>
  <c r="H26" i="7"/>
  <c r="H20" i="7"/>
  <c r="H24" i="6"/>
  <c r="H22" i="10"/>
  <c r="H11" i="8"/>
  <c r="H28" i="7"/>
  <c r="H11" i="11"/>
  <c r="H25" i="5"/>
  <c r="H32" i="10"/>
  <c r="H4" i="11"/>
  <c r="H20" i="9"/>
  <c r="H7" i="11"/>
  <c r="H20" i="12"/>
  <c r="H7" i="8"/>
  <c r="H31" i="7"/>
  <c r="H26" i="1"/>
  <c r="H9" i="7"/>
  <c r="H17" i="4"/>
  <c r="H5" i="8"/>
  <c r="H23" i="12"/>
  <c r="H18" i="4"/>
  <c r="H2" i="6"/>
  <c r="H4" i="9"/>
  <c r="H15" i="8"/>
  <c r="H27" i="10"/>
  <c r="H27" i="1"/>
  <c r="H18" i="9"/>
  <c r="H22" i="6"/>
  <c r="H24" i="8"/>
  <c r="H23" i="9"/>
  <c r="H15" i="11"/>
  <c r="H19" i="7"/>
  <c r="H16" i="9"/>
  <c r="H25" i="11"/>
  <c r="H21" i="6"/>
  <c r="H27" i="7"/>
  <c r="H12" i="7"/>
  <c r="H11" i="4"/>
  <c r="H31" i="1"/>
  <c r="H9" i="10"/>
  <c r="H14" i="9"/>
  <c r="H21" i="7"/>
  <c r="H28" i="1"/>
  <c r="H24" i="11"/>
  <c r="H8" i="11"/>
  <c r="H8" i="4"/>
  <c r="H30" i="11"/>
  <c r="H27" i="6"/>
  <c r="H12" i="8"/>
  <c r="H22" i="8"/>
  <c r="H29" i="4"/>
  <c r="H4" i="5"/>
  <c r="H3" i="8"/>
  <c r="H23" i="8"/>
  <c r="H28" i="11"/>
  <c r="H25" i="7"/>
  <c r="H26" i="8"/>
  <c r="H30" i="8"/>
  <c r="H12" i="5"/>
  <c r="H5" i="10"/>
  <c r="H22" i="11"/>
  <c r="H2" i="4"/>
  <c r="H16" i="10"/>
  <c r="H4" i="4"/>
  <c r="H9" i="12"/>
  <c r="H17" i="12"/>
  <c r="H30" i="12"/>
  <c r="H23" i="4"/>
  <c r="H22" i="4"/>
  <c r="H6" i="7"/>
  <c r="H29" i="11"/>
  <c r="H21" i="10"/>
  <c r="H28" i="8"/>
  <c r="H22" i="7"/>
  <c r="H26" i="9"/>
  <c r="H9" i="4"/>
  <c r="H25" i="4"/>
  <c r="H13" i="9"/>
  <c r="H3" i="10"/>
  <c r="H26" i="4"/>
  <c r="H19" i="5"/>
  <c r="H17" i="8"/>
  <c r="H12" i="10"/>
  <c r="I32" i="1" l="1"/>
  <c r="I31" i="1"/>
  <c r="I27" i="1"/>
  <c r="I26" i="1"/>
  <c r="I2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<sst xmlns="http://schemas.openxmlformats.org/spreadsheetml/2006/main" count="430" uniqueCount="74">
  <si>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</si>
  <si>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</si>
  <si>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</si>
  <si>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</si>
  <si>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</si>
  <si>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</si>
  <si>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</si>
  <si>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</si>
  <si>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</si>
  <si>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</si>
  <si>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</si>
  <si>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</si>
  <si>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</si>
  <si>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</si>
  <si>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</si>
  <si>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</si>
  <si>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</si>
  <si>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</si>
  <si>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</si>
  <si>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</si>
  <si>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</si>
  <si>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</si>
  <si>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</si>
  <si>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</si>
  <si>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</si>
  <si>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</si>
  <si>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</si>
  <si>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</si>
  <si>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</si>
  <si>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</si>
  <si>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</si>
  <si>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</si>
  <si>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</si>
  <si>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</si>
  <si>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</si>
  <si>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</si>
  <si>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</si>
  <si>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</si>
  <si>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</si>
  <si>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</si>
  <si>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</si>
  <si>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</si>
  <si>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</si>
  <si>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</si>
  <si>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</si>
  <si>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</si>
  <si>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</si>
  <si>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</si>
  <si>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</si>
  <si>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</si>
  <si>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</si>
  <si>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</si>
  <si>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</si>
  <si>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</si>
  <si>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</si>
  <si>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</si>
  <si>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</si>
  <si>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</si>
  <si>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</si>
  <si>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</si>
  <si>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</si>
  <si>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</si>
  <si>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</si>
  <si>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</si>
  <si>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</si>
  <si>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</si>
  <si>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</si>
  <si>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</si>
  <si>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</si>
  <si>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</si>
  <si>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</si>
  <si>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</si>
  <si>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Katrin Orlando </t>
  </si>
  <si>
    <t>Büro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</si>
</sst>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16</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 xml:space="preserve">Katrin Orlando </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16</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J28" sqref="J2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4.4408920985006262E-15</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4.4408920985006262E-15</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16</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17.500000000000004</v>
      </c>
      <c r="O17" s="35"/>
      <c r="Q17" s="7"/>
    </row>
    <row r="18" spans="1:17" x14ac:dyDescent="0.2">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46105</v>
      </c>
      <c r="B25" t="str">
        <f t="shared" si="0"/>
        <v>Di</v>
      </c>
      <c r="D25" s="24">
        <v>0.33333333333333331</v>
      </c>
      <c r="E25" s="24">
        <v>0.47916666666666669</v>
      </c>
      <c r="G25" s="27">
        <f t="shared" si="1"/>
        <v>3.5000000000000009</v>
      </c>
      <c r="H25" s="27">
        <f ca="1">IF(Q25&lt;&gt;"",Q25,IF(OR(C25="Feiertag",A25&lt;Gesamt!$B$11,A25&gt;Gesamt!$B$13,),0,INDIRECT("N"&amp;WEEKDAY(A25,2)+19)))</f>
        <v>3.5</v>
      </c>
      <c r="I25" s="27">
        <f t="shared" ca="1" si="2"/>
        <v>8.8817841970012523E-16</v>
      </c>
      <c r="J25" s="7" t="s">
        <v>73</v>
      </c>
      <c r="K25" s="39"/>
      <c r="L25" s="39"/>
      <c r="M25" s="6" t="s">
        <v>48</v>
      </c>
      <c r="N25" s="7">
        <f>Gesamt!C35</f>
        <v>0</v>
      </c>
      <c r="O25" s="35"/>
      <c r="Q25" s="7"/>
    </row>
    <row r="26" spans="1:17" x14ac:dyDescent="0.2">
      <c r="A26" s="29">
        <v>46106</v>
      </c>
      <c r="B26" t="str">
        <f t="shared" si="0"/>
        <v>Mi</v>
      </c>
      <c r="D26" s="24">
        <v>0.33333333333333331</v>
      </c>
      <c r="E26" s="24">
        <v>0.47916666666666669</v>
      </c>
      <c r="G26" s="27">
        <f t="shared" si="1"/>
        <v>3.5000000000000009</v>
      </c>
      <c r="H26" s="27">
        <f ca="1">IF(Q26&lt;&gt;"",Q26,IF(OR(C26="Feiertag",A26&lt;Gesamt!$B$11,A26&gt;Gesamt!$B$13,),0,INDIRECT("N"&amp;WEEKDAY(A26,2)+19)))</f>
        <v>3.5</v>
      </c>
      <c r="I26" s="27">
        <f t="shared" ca="1" si="2"/>
        <v>8.8817841970012523E-16</v>
      </c>
      <c r="J26" s="7" t="s">
        <v>73</v>
      </c>
      <c r="K26" s="39"/>
      <c r="L26" s="39"/>
      <c r="M26" s="6" t="s">
        <v>49</v>
      </c>
      <c r="N26" s="7">
        <f>Gesamt!C36</f>
        <v>0</v>
      </c>
      <c r="O26" s="35"/>
      <c r="Q26" s="7"/>
    </row>
    <row r="27" spans="1:17" x14ac:dyDescent="0.2">
      <c r="A27" s="29">
        <v>46107</v>
      </c>
      <c r="B27" t="str">
        <f t="shared" si="0"/>
        <v>Do</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73</v>
      </c>
      <c r="K27" s="39"/>
      <c r="L27" s="39"/>
      <c r="M27" s="13" t="s">
        <v>54</v>
      </c>
      <c r="N27" s="27">
        <f>SUM(N20:N26)</f>
        <v>14</v>
      </c>
      <c r="O27" s="35"/>
      <c r="Q27" s="7"/>
    </row>
    <row r="28" spans="1:17" x14ac:dyDescent="0.2">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D31" s="24">
        <v>0.33333333333333331</v>
      </c>
      <c r="E31" s="24">
        <v>0.47916666666666669</v>
      </c>
      <c r="G31" s="27">
        <f t="shared" si="1"/>
        <v>3.5000000000000009</v>
      </c>
      <c r="H31" s="27">
        <f ca="1">IF(Q31&lt;&gt;"",Q31,IF(OR(C31="Feiertag",A31&lt;Gesamt!$B$11,A31&gt;Gesamt!$B$13,),0,INDIRECT("N"&amp;WEEKDAY(A31,2)+19)))</f>
        <v>3.5</v>
      </c>
      <c r="I31" s="27">
        <f t="shared" ca="1" si="2"/>
        <v>8.8817841970012523E-16</v>
      </c>
      <c r="J31" s="7" t="s">
        <v>73</v>
      </c>
      <c r="K31" s="39"/>
      <c r="L31" s="39"/>
      <c r="O31" s="35"/>
      <c r="Q31" s="7"/>
    </row>
    <row r="32" spans="1:17" x14ac:dyDescent="0.2">
      <c r="A32" s="29">
        <v>46112</v>
      </c>
      <c r="B32" t="str">
        <f t="shared" si="0"/>
        <v>Di</v>
      </c>
      <c r="D32" s="24">
        <v>0.33333333333333331</v>
      </c>
      <c r="E32" s="24">
        <v>0.47916666666666669</v>
      </c>
      <c r="G32" s="27">
        <f t="shared" si="1"/>
        <v>3.5000000000000009</v>
      </c>
      <c r="H32" s="27">
        <f ca="1">IF(Q32&lt;&gt;"",Q32,IF(OR(C32="Feiertag",A32&lt;Gesamt!$B$11,A32&gt;Gesamt!$B$13,),0,INDIRECT("N"&amp;WEEKDAY(A32,2)+19)))</f>
        <v>3.5</v>
      </c>
      <c r="I32" s="27">
        <f t="shared" ca="1" si="2"/>
        <v>8.8817841970012523E-16</v>
      </c>
      <c r="J32" s="7" t="s">
        <v>73</v>
      </c>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3.5</v>
      </c>
      <c r="I7" s="27">
        <f t="shared" si="2"/>
        <v>0</v>
      </c>
      <c r="J7" s="7"/>
      <c r="K7" s="39"/>
      <c r="L7" s="39"/>
      <c r="M7" s="1" t="s">
        <v>59</v>
      </c>
      <c r="N7" s="27">
        <f ca="1">Gesamt!B9+SUM(Gesamt!E2:E5)-SUM(Gesamt!J2:J5)</f>
        <v>4.4408920985006262E-15</v>
      </c>
      <c r="O7" s="35"/>
      <c r="Q7" s="7"/>
    </row>
    <row r="8" spans="1:17" x14ac:dyDescent="0.2">
      <c r="A8" s="29">
        <v>46119</v>
      </c>
      <c r="B8" t="str">
        <f t="shared" si="0"/>
        <v>Di</v>
      </c>
      <c r="G8" s="27">
        <f t="shared" si="1"/>
        <v>0</v>
      </c>
      <c r="H8" s="27">
        <f ca="1">IF(Q8&lt;&gt;"",Q8,IF(OR(C8="Feiertag",A8&lt;Gesamt!$B$11,A8&gt;Gesamt!$B$13,),0,INDIRECT("N"&amp;WEEKDAY(A8,2)+19)))</f>
        <v>3.5</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3.5</v>
      </c>
      <c r="I15" s="27">
        <f t="shared" si="2"/>
        <v>0</v>
      </c>
      <c r="J15" s="7"/>
      <c r="K15" s="39"/>
      <c r="L15" s="39"/>
      <c r="M15" s="1" t="s">
        <v>58</v>
      </c>
      <c r="N15">
        <f>Gesamt!B5+Gesamt!B7-SUM(Gesamt!G2:G5)</f>
        <v>16</v>
      </c>
      <c r="O15" s="35"/>
      <c r="Q15" s="7"/>
    </row>
    <row r="16" spans="1:17" x14ac:dyDescent="0.2">
      <c r="A16" s="29">
        <v>46127</v>
      </c>
      <c r="B16" t="str">
        <f t="shared" si="0"/>
        <v>Mi</v>
      </c>
      <c r="G16" s="27">
        <f t="shared" si="1"/>
        <v>0</v>
      </c>
      <c r="H16" s="27">
        <f ca="1">IF(Q16&lt;&gt;"",Q16,IF(OR(C16="Feiertag",A16&lt;Gesamt!$B$11,A16&gt;Gesamt!$B$13,),0,INDIRECT("N"&amp;WEEKDAY(A16,2)+19)))</f>
        <v>3.5</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46132</v>
      </c>
      <c r="B21" t="str">
        <f t="shared" si="0"/>
        <v>Mo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46133</v>
      </c>
      <c r="B22" t="str">
        <f t="shared" si="0"/>
        <v>Di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46134</v>
      </c>
      <c r="B23" t="str">
        <f t="shared" si="0"/>
        <v>Mi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46135</v>
      </c>
      <c r="B24" t="str">
        <f t="shared" si="0"/>
        <v>Do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46139</v>
      </c>
      <c r="B28" t="str">
        <f t="shared" si="0"/>
        <v>Mo</v>
      </c>
      <c r="G28" s="27">
        <f t="shared" si="1"/>
        <v>0</v>
      </c>
      <c r="H28" s="27">
        <f ca="1">IF(Q28&lt;&gt;"",Q28,IF(OR(C28="Feiertag",A28&lt;Gesamt!$B$11,A28&gt;Gesamt!$B$13,),0,INDIRECT("N"&amp;WEEKDAY(A28,2)+19)))</f>
        <v>3.5</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3.5</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3.5</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3.5</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3.5</v>
      </c>
      <c r="I7" s="27">
        <f t="shared" si="2"/>
        <v>0</v>
      </c>
      <c r="J7" s="7"/>
      <c r="K7" s="39"/>
      <c r="L7" s="39"/>
      <c r="M7" s="1" t="s">
        <v>59</v>
      </c>
      <c r="N7" s="27">
        <f ca="1">Gesamt!B9+SUM(Gesamt!E2:E6)-SUM(Gesamt!J2:J6)</f>
        <v>4.4408920985006262E-15</v>
      </c>
      <c r="O7" s="35"/>
      <c r="Q7" s="7"/>
    </row>
    <row r="8" spans="1:17" x14ac:dyDescent="0.2">
      <c r="A8" s="29">
        <v>46149</v>
      </c>
      <c r="B8" t="str">
        <f t="shared" si="0"/>
        <v>Do</v>
      </c>
      <c r="G8" s="27">
        <f t="shared" si="1"/>
        <v>0</v>
      </c>
      <c r="H8" s="27">
        <f ca="1">IF(Q8&lt;&gt;"",Q8,IF(OR(C8="Feiertag",A8&lt;Gesamt!$B$11,A8&gt;Gesamt!$B$13,),0,INDIRECT("N"&amp;WEEKDAY(A8,2)+19)))</f>
        <v>3.5</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3.5</v>
      </c>
      <c r="I15" s="27">
        <f t="shared" si="2"/>
        <v>0</v>
      </c>
      <c r="J15" s="7"/>
      <c r="K15" s="39"/>
      <c r="L15" s="39"/>
      <c r="M15" s="1" t="s">
        <v>58</v>
      </c>
      <c r="N15">
        <f>Gesamt!B5+Gesamt!B7-SUM(Gesamt!G2:G6)</f>
        <v>16</v>
      </c>
      <c r="O15" s="35"/>
      <c r="Q15" s="7"/>
    </row>
    <row r="16" spans="1:17" x14ac:dyDescent="0.2">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46162</v>
      </c>
      <c r="B21" t="str">
        <f t="shared" si="0"/>
        <v>Mi</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46163</v>
      </c>
      <c r="B22" t="str">
        <f t="shared" si="0"/>
        <v>Do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46169</v>
      </c>
      <c r="B28" t="str">
        <f t="shared" si="0"/>
        <v>Mi</v>
      </c>
      <c r="G28" s="27">
        <f t="shared" si="1"/>
        <v>0</v>
      </c>
      <c r="H28" s="27">
        <f ca="1">IF(Q28&lt;&gt;"",Q28,IF(OR(C28="Feiertag",A28&lt;Gesamt!$B$11,A28&gt;Gesamt!$B$13,),0,INDIRECT("N"&amp;WEEKDAY(A28,2)+19)))</f>
        <v>3.5</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3.5</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46176</v>
      </c>
      <c r="B4" t="str">
        <f t="shared" si="0"/>
        <v>Mi</v>
      </c>
      <c r="G4" s="27">
        <f t="shared" si="1"/>
        <v>0</v>
      </c>
      <c r="H4" s="27">
        <f ca="1">IF(Q4&lt;&gt;"",Q4,IF(OR(C4="Feiertag",A4&lt;Gesamt!$B$11,A4&gt;Gesamt!$B$13,),0,INDIRECT("N"&amp;WEEKDAY(A4,2)+19)))</f>
        <v>3.5</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4.4408920985006262E-15</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3.5</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16</v>
      </c>
      <c r="O15" s="35"/>
      <c r="Q15" s="7"/>
    </row>
    <row r="16" spans="1:17" x14ac:dyDescent="0.2">
      <c r="A16" s="29">
        <v>46188</v>
      </c>
      <c r="B16" t="str">
        <f t="shared" si="0"/>
        <v>Mo</v>
      </c>
      <c r="G16" s="27">
        <f t="shared" si="1"/>
        <v>0</v>
      </c>
      <c r="H16" s="27">
        <f ca="1">IF(Q16&lt;&gt;"",Q16,IF(OR(C16="Feiertag",A16&lt;Gesamt!$B$11,A16&gt;Gesamt!$B$13,),0,INDIRECT("N"&amp;WEEKDAY(A16,2)+19)))</f>
        <v>3.5</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3.5</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46195</v>
      </c>
      <c r="B23" t="str">
        <f t="shared" si="0"/>
        <v>Mo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46196</v>
      </c>
      <c r="B24" t="str">
        <f t="shared" si="0"/>
        <v>Di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46197</v>
      </c>
      <c r="B25" t="str">
        <f t="shared" si="0"/>
        <v>Mi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3.5</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3.5</v>
      </c>
      <c r="I7" s="27">
        <f t="shared" si="2"/>
        <v>0</v>
      </c>
      <c r="J7" s="7"/>
      <c r="K7" s="39"/>
      <c r="L7" s="39"/>
      <c r="M7" s="1" t="s">
        <v>59</v>
      </c>
      <c r="N7" s="27">
        <f ca="1">Gesamt!B9+SUM(Gesamt!E2:E8)-SUM(Gesamt!J2:J8)</f>
        <v>4.4408920985006262E-15</v>
      </c>
      <c r="O7" s="35"/>
      <c r="Q7" s="7"/>
    </row>
    <row r="8" spans="1:17" x14ac:dyDescent="0.2">
      <c r="A8" s="29">
        <v>46210</v>
      </c>
      <c r="B8" t="str">
        <f t="shared" si="0"/>
        <v>Di</v>
      </c>
      <c r="G8" s="27">
        <f t="shared" si="1"/>
        <v>0</v>
      </c>
      <c r="H8" s="27">
        <f ca="1">IF(Q8&lt;&gt;"",Q8,IF(OR(C8="Feiertag",A8&lt;Gesamt!$B$11,A8&gt;Gesamt!$B$13,),0,INDIRECT("N"&amp;WEEKDAY(A8,2)+19)))</f>
        <v>3.5</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3.5</v>
      </c>
      <c r="I15" s="27">
        <f t="shared" si="2"/>
        <v>0</v>
      </c>
      <c r="J15" s="7"/>
      <c r="K15" s="39"/>
      <c r="L15" s="39"/>
      <c r="M15" s="1" t="s">
        <v>58</v>
      </c>
      <c r="N15">
        <f>Gesamt!B5+Gesamt!B7-SUM(Gesamt!G2:G8)</f>
        <v>16</v>
      </c>
      <c r="O15" s="35"/>
      <c r="Q15" s="7"/>
    </row>
    <row r="16" spans="1:17" x14ac:dyDescent="0.2">
      <c r="A16" s="29">
        <v>46218</v>
      </c>
      <c r="B16" t="str">
        <f t="shared" si="0"/>
        <v>Mi</v>
      </c>
      <c r="G16" s="27">
        <f t="shared" si="1"/>
        <v>0</v>
      </c>
      <c r="H16" s="27">
        <f ca="1">IF(Q16&lt;&gt;"",Q16,IF(OR(C16="Feiertag",A16&lt;Gesamt!$B$11,A16&gt;Gesamt!$B$13,),0,INDIRECT("N"&amp;WEEKDAY(A16,2)+19)))</f>
        <v>3.5</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46223</v>
      </c>
      <c r="B21" t="str">
        <f t="shared" si="0"/>
        <v>Mo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46224</v>
      </c>
      <c r="B22" t="str">
        <f t="shared" si="0"/>
        <v>Di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46225</v>
      </c>
      <c r="B23" t="str">
        <f t="shared" si="0"/>
        <v>Mi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46226</v>
      </c>
      <c r="B24" t="str">
        <f t="shared" si="0"/>
        <v>Do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46230</v>
      </c>
      <c r="B28" t="str">
        <f t="shared" si="0"/>
        <v>Mo</v>
      </c>
      <c r="G28" s="27">
        <f t="shared" si="1"/>
        <v>0</v>
      </c>
      <c r="H28" s="27">
        <f ca="1">IF(Q28&lt;&gt;"",Q28,IF(OR(C28="Feiertag",A28&lt;Gesamt!$B$11,A28&gt;Gesamt!$B$13,),0,INDIRECT("N"&amp;WEEKDAY(A28,2)+19)))</f>
        <v>3.5</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3.5</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3.5</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3.5</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46237</v>
      </c>
      <c r="B4" t="str">
        <f t="shared" si="0"/>
        <v>Mo</v>
      </c>
      <c r="G4" s="27">
        <f t="shared" si="1"/>
        <v>0</v>
      </c>
      <c r="H4" s="27">
        <f ca="1">IF(Q4&lt;&gt;"",Q4,IF(OR(C4="Feiertag",A4&lt;Gesamt!$B$11,A4&gt;Gesamt!$B$13,),0,INDIRECT("N"&amp;WEEKDAY(A4,2)+19)))</f>
        <v>3.5</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3.5</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3.5</v>
      </c>
      <c r="I7" s="27">
        <f t="shared" si="2"/>
        <v>0</v>
      </c>
      <c r="J7" s="7"/>
      <c r="K7" s="39"/>
      <c r="L7" s="39"/>
      <c r="M7" s="1" t="s">
        <v>59</v>
      </c>
      <c r="N7" s="27">
        <f ca="1">Gesamt!B9+SUM(Gesamt!E2:E9)-SUM(Gesamt!J2:J9)</f>
        <v>4.4408920985006262E-15</v>
      </c>
      <c r="O7" s="35"/>
      <c r="Q7" s="7"/>
    </row>
    <row r="8" spans="1:17" x14ac:dyDescent="0.2">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3.5</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16</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3.5</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46254</v>
      </c>
      <c r="B21" t="str">
        <f t="shared" si="0"/>
        <v>Do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46258</v>
      </c>
      <c r="B25" t="str">
        <f t="shared" si="0"/>
        <v>Mo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46261</v>
      </c>
      <c r="B28" t="str">
        <f t="shared" si="0"/>
        <v>Do</v>
      </c>
      <c r="G28" s="27">
        <f t="shared" si="1"/>
        <v>0</v>
      </c>
      <c r="H28" s="27">
        <f ca="1">IF(Q28&lt;&gt;"",Q28,IF(OR(C28="Feiertag",A28&lt;Gesamt!$B$11,A28&gt;Gesamt!$B$13,),0,INDIRECT("N"&amp;WEEKDAY(A28,2)+19)))</f>
        <v>3.5</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3.5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46268</v>
      </c>
      <c r="B4" t="str">
        <f t="shared" si="0"/>
        <v>Do</v>
      </c>
      <c r="G4" s="27">
        <f t="shared" si="1"/>
        <v>0</v>
      </c>
      <c r="H4" s="27">
        <f ca="1">IF(Q4&lt;&gt;"",Q4,IF(OR(C4="Feiertag",A4&lt;Gesamt!$B$11,A4&gt;Gesamt!$B$13,),0,INDIRECT("N"&amp;WEEKDAY(A4,2)+19)))</f>
        <v>3.5</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4.4408920985006262E-15</v>
      </c>
      <c r="O7" s="35"/>
      <c r="Q7" s="7"/>
    </row>
    <row r="8" spans="1:17" x14ac:dyDescent="0.2">
      <c r="A8" s="29">
        <v>46272</v>
      </c>
      <c r="B8" t="str">
        <f t="shared" si="0"/>
        <v>Mo</v>
      </c>
      <c r="G8" s="27">
        <f t="shared" si="1"/>
        <v>0</v>
      </c>
      <c r="H8" s="27">
        <f ca="1">IF(Q8&lt;&gt;"",Q8,IF(OR(C8="Feiertag",A8&lt;Gesamt!$B$11,A8&gt;Gesamt!$B$13,),0,INDIRECT("N"&amp;WEEKDAY(A8,2)+19)))</f>
        <v>3.5</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Gesamt!B5+Gesamt!B7-SUM(Gesamt!G2:G10)</f>
        <v>16</v>
      </c>
      <c r="O15" s="35"/>
      <c r="Q15" s="7"/>
    </row>
    <row r="16" spans="1:17" x14ac:dyDescent="0.2">
      <c r="A16" s="29">
        <v>46280</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46286</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46287</v>
      </c>
      <c r="B23" t="str">
        <f t="shared" ref="B23:B31" si="3">TEXT(A23,"TTT")</f>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46288</v>
      </c>
      <c r="B24" t="str">
        <f t="shared" si="3"/>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46289</v>
      </c>
      <c r="B25" t="str">
        <f t="shared" si="3"/>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3.5</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3.5</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3.5</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3.5</v>
      </c>
      <c r="I7" s="27">
        <f t="shared" si="2"/>
        <v>0</v>
      </c>
      <c r="J7" s="7"/>
      <c r="K7" s="39"/>
      <c r="L7" s="39"/>
      <c r="M7" s="1" t="s">
        <v>59</v>
      </c>
      <c r="N7" s="27">
        <f ca="1">Gesamt!B9+SUM(Gesamt!E2:E11)-SUM(Gesamt!J2:J11)</f>
        <v>4.4408920985006262E-15</v>
      </c>
      <c r="O7" s="35"/>
      <c r="Q7" s="7"/>
    </row>
    <row r="8" spans="1:17" x14ac:dyDescent="0.2">
      <c r="A8" s="29">
        <v>46302</v>
      </c>
      <c r="B8" t="str">
        <f t="shared" si="0"/>
        <v>Mi</v>
      </c>
      <c r="G8" s="27">
        <f t="shared" si="1"/>
        <v>0</v>
      </c>
      <c r="H8" s="27">
        <f ca="1">IF(Q8&lt;&gt;"",Q8,IF(OR(C8="Feiertag",A8&lt;Gesamt!$B$11,A8&gt;Gesamt!$B$13,),0,INDIRECT("N"&amp;WEEKDAY(A8,2)+19)))</f>
        <v>3.5</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3.5</v>
      </c>
      <c r="I15" s="27">
        <f t="shared" si="2"/>
        <v>0</v>
      </c>
      <c r="J15" s="7"/>
      <c r="K15" s="39"/>
      <c r="L15" s="39"/>
      <c r="M15" s="1" t="s">
        <v>58</v>
      </c>
      <c r="N15">
        <f>Gesamt!B5+Gesamt!B7-SUM(Gesamt!G2:G11)</f>
        <v>16</v>
      </c>
      <c r="O15" s="35"/>
      <c r="Q15" s="7"/>
    </row>
    <row r="16" spans="1:17" x14ac:dyDescent="0.2">
      <c r="A16" s="29">
        <v>46310</v>
      </c>
      <c r="B16" t="str">
        <f t="shared" si="0"/>
        <v>Do</v>
      </c>
      <c r="G16" s="27">
        <f t="shared" si="1"/>
        <v>0</v>
      </c>
      <c r="H16" s="27">
        <f ca="1">IF(Q16&lt;&gt;"",Q16,IF(OR(C16="Feiertag",A16&lt;Gesamt!$B$11,A16&gt;Gesamt!$B$13,),0,INDIRECT("N"&amp;WEEKDAY(A16,2)+19)))</f>
        <v>3.5</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46315</v>
      </c>
      <c r="B21" t="str">
        <f t="shared" si="0"/>
        <v>Di</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46316</v>
      </c>
      <c r="B22" t="str">
        <f t="shared" si="0"/>
        <v>Mi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46317</v>
      </c>
      <c r="B23" t="str">
        <f t="shared" si="0"/>
        <v>Do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46322</v>
      </c>
      <c r="B28" t="str">
        <f t="shared" si="0"/>
        <v>Di</v>
      </c>
      <c r="G28" s="27">
        <f t="shared" si="1"/>
        <v>0</v>
      </c>
      <c r="H28" s="27">
        <f ca="1">IF(Q28&lt;&gt;"",Q28,IF(OR(C28="Feiertag",A28&lt;Gesamt!$B$11,A28&gt;Gesamt!$B$13,),0,INDIRECT("N"&amp;WEEKDAY(A28,2)+19)))</f>
        <v>3.5</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3.5</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3.5</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46329</v>
      </c>
      <c r="B4" t="str">
        <f t="shared" si="0"/>
        <v>Di</v>
      </c>
      <c r="G4" s="27">
        <f t="shared" si="1"/>
        <v>0</v>
      </c>
      <c r="H4" s="27">
        <f ca="1">IF(Q4&lt;&gt;"",Q4,IF(OR(C4="Feiertag",A4&lt;Gesamt!$B$11,A4&gt;Gesamt!$B$13,),0,INDIRECT("N"&amp;WEEKDAY(A4,2)+19)))</f>
        <v>3.5</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3.5</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4.4408920985006262E-15</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3.5</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16</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3.5</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46349</v>
      </c>
      <c r="B24" t="str">
        <f t="shared" si="0"/>
        <v>Mo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46350</v>
      </c>
      <c r="B25" t="str">
        <f t="shared" si="0"/>
        <v>Di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
      <c r="A4" s="29">
        <v>46359</v>
      </c>
      <c r="B4" t="str">
        <f t="shared" si="0"/>
        <v>Do</v>
      </c>
      <c r="G4" s="27">
        <f t="shared" si="1"/>
        <v>0</v>
      </c>
      <c r="H4" s="27">
        <f ca="1">IF(Q4&lt;&gt;"",Q4,IF(OR(C4="Feiertag",A4&lt;Gesamt!$B$11,A4&gt;Gesamt!$B$13,),0,INDIRECT("N"&amp;WEEKDAY(A4,2)+19)))</f>
        <v>3.5</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4.4408920985006262E-15</v>
      </c>
      <c r="O7" s="35"/>
      <c r="Q7" s="7"/>
    </row>
    <row r="8" spans="1:17" x14ac:dyDescent="0.2">
      <c r="A8" s="29">
        <v>46363</v>
      </c>
      <c r="B8" t="str">
        <f t="shared" si="0"/>
        <v>Mo</v>
      </c>
      <c r="G8" s="27">
        <f t="shared" si="1"/>
        <v>0</v>
      </c>
      <c r="H8" s="27">
        <f ca="1">IF(Q8&lt;&gt;"",Q8,IF(OR(C8="Feiertag",A8&lt;Gesamt!$B$11,A8&gt;Gesamt!$B$13,),0,INDIRECT("N"&amp;WEEKDAY(A8,2)+19)))</f>
        <v>3.5</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Gesamt!B5+Gesamt!B7-SUM(Gesamt!G2:G13)</f>
        <v>16</v>
      </c>
      <c r="O15" s="35"/>
      <c r="Q15" s="7"/>
    </row>
    <row r="16" spans="1:17" x14ac:dyDescent="0.2">
      <c r="A16" s="29">
        <v>46371</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46377</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46378</v>
      </c>
      <c r="B23" t="str">
        <f t="shared" si="0"/>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46379</v>
      </c>
      <c r="B24" t="str">
        <f t="shared" si="0"/>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46380</v>
      </c>
      <c r="B25" t="str">
        <f t="shared" si="0"/>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3.5</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3.5</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3.5</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3.5</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D23" sqref="D2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4.4408920985006262E-15</v>
      </c>
      <c r="F4" s="8">
        <f>März!N9</f>
        <v>0</v>
      </c>
      <c r="G4" s="2">
        <f>März!N13</f>
        <v>0</v>
      </c>
      <c r="H4" s="7">
        <f>März!N17</f>
        <v>17.500000000000004</v>
      </c>
      <c r="I4" s="7"/>
      <c r="J4" s="7">
        <v>0</v>
      </c>
      <c r="Z4" s="2" t="b">
        <v>1</v>
      </c>
    </row>
    <row r="5" spans="1:26" x14ac:dyDescent="0.2">
      <c r="A5" s="1" t="s">
        <v>28</v>
      </c>
      <c r="B5" s="2">
        <v>16</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46105</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14</v>
      </c>
      <c r="D15" s="9" t="s">
        <v>23</v>
      </c>
      <c r="E15" s="7">
        <f ca="1">SUM(E2:E13)</f>
        <v>4.4408920985006262E-15</v>
      </c>
      <c r="F15" s="8">
        <f>SUM(F2:F13)</f>
        <v>0</v>
      </c>
      <c r="G15" s="2">
        <f>SUM(G2:G13)</f>
        <v>0</v>
      </c>
      <c r="H15" s="7">
        <f>SUM(H2:H13)</f>
        <v>17.500000000000004</v>
      </c>
      <c r="I15" s="7"/>
      <c r="J15" s="7">
        <f>SUM(J2:J13)</f>
        <v>0</v>
      </c>
    </row>
    <row r="16" spans="1:26" x14ac:dyDescent="0.2">
      <c r="A16" s="6" t="s">
        <v>9</v>
      </c>
      <c r="B16" s="7">
        <f>Januar!N27</f>
        <v>14</v>
      </c>
    </row>
    <row r="17" spans="1:7" x14ac:dyDescent="0.2">
      <c r="A17" s="6" t="s">
        <v>10</v>
      </c>
      <c r="B17" s="7">
        <f>Februar!N27</f>
        <v>14</v>
      </c>
      <c r="D17" s="4" t="s">
        <v>39</v>
      </c>
      <c r="E17" s="7">
        <f ca="1">SUM(E2:E13)+B9-J15</f>
        <v>4.4408920985006262E-15</v>
      </c>
    </row>
    <row r="18" spans="1:7" x14ac:dyDescent="0.2">
      <c r="A18" s="6" t="s">
        <v>11</v>
      </c>
      <c r="B18" s="7">
        <f>März!N27</f>
        <v>14</v>
      </c>
      <c r="D18" s="9" t="s">
        <v>40</v>
      </c>
      <c r="G18" s="2">
        <f>B5+B7-G15</f>
        <v>16</v>
      </c>
    </row>
    <row r="19" spans="1:7" x14ac:dyDescent="0.2">
      <c r="A19" s="6" t="s">
        <v>12</v>
      </c>
      <c r="B19" s="7">
        <f>April!N27</f>
        <v>14</v>
      </c>
    </row>
    <row r="20" spans="1:7" x14ac:dyDescent="0.2">
      <c r="A20" s="6" t="s">
        <v>13</v>
      </c>
      <c r="B20" s="7">
        <f>Mai!N27</f>
        <v>14</v>
      </c>
    </row>
    <row r="21" spans="1:7" x14ac:dyDescent="0.2">
      <c r="A21" s="6" t="s">
        <v>14</v>
      </c>
      <c r="B21" s="7">
        <f>Juni!N27</f>
        <v>14</v>
      </c>
    </row>
    <row r="22" spans="1:7" x14ac:dyDescent="0.2">
      <c r="A22" s="6" t="s">
        <v>15</v>
      </c>
      <c r="B22" s="7">
        <f>Juli!N27</f>
        <v>14</v>
      </c>
    </row>
    <row r="23" spans="1:7" x14ac:dyDescent="0.2">
      <c r="A23" s="6" t="s">
        <v>16</v>
      </c>
      <c r="B23" s="7">
        <f>August!N27</f>
        <v>14</v>
      </c>
    </row>
    <row r="24" spans="1:7" x14ac:dyDescent="0.2">
      <c r="A24" s="6" t="s">
        <v>17</v>
      </c>
      <c r="B24" s="7">
        <f>September!N27</f>
        <v>14</v>
      </c>
    </row>
    <row r="25" spans="1:7" x14ac:dyDescent="0.2">
      <c r="A25" s="6" t="s">
        <v>18</v>
      </c>
      <c r="B25" s="7">
        <f>Oktober!N27</f>
        <v>14</v>
      </c>
    </row>
    <row r="26" spans="1:7" x14ac:dyDescent="0.2">
      <c r="A26" s="6" t="s">
        <v>19</v>
      </c>
      <c r="B26" s="7">
        <f>November!N27</f>
        <v>14</v>
      </c>
    </row>
    <row r="27" spans="1:7" x14ac:dyDescent="0.2">
      <c r="A27" s="6" t="s">
        <v>20</v>
      </c>
      <c r="B27" s="7">
        <f>Dezember!N27</f>
        <v>14</v>
      </c>
    </row>
    <row r="29" spans="1:7" x14ac:dyDescent="0.2">
      <c r="A29" s="3" t="s">
        <v>42</v>
      </c>
      <c r="C29" s="3" t="s">
        <v>6</v>
      </c>
    </row>
    <row r="30" spans="1:7" x14ac:dyDescent="0.2">
      <c r="A30" s="6" t="s">
        <v>43</v>
      </c>
      <c r="C30" s="7">
        <v>3.5</v>
      </c>
    </row>
    <row r="31" spans="1:7" x14ac:dyDescent="0.2">
      <c r="A31" s="6" t="s">
        <v>44</v>
      </c>
      <c r="C31" s="7">
        <v>3.5</v>
      </c>
    </row>
    <row r="32" spans="1:7" x14ac:dyDescent="0.2">
      <c r="A32" s="6" t="s">
        <v>45</v>
      </c>
      <c r="C32" s="7">
        <v>3.5</v>
      </c>
    </row>
    <row r="33" spans="1:3" x14ac:dyDescent="0.2">
      <c r="A33" s="6" t="s">
        <v>46</v>
      </c>
      <c r="C33" s="7">
        <v>3.5</v>
      </c>
    </row>
    <row r="34" spans="1:3" x14ac:dyDescent="0.2">
      <c r="A34" s="6" t="s">
        <v>47</v>
      </c>
      <c r="C34" s="7">
        <v>0</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2026-09-14T13:18:20Z</dcterms:modified>
</cp:coreProperties>
</file>