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4D977EEB-5D4E-4F40-B185-7C47C2256670}" xr6:coauthVersionLast="47" xr6:coauthVersionMax="47" xr10:uidLastSave="{00000000-0000-0000-0000-000000000000}"/>
  <bookViews>
    <workbookView xWindow="10680" yWindow="660" windowWidth="34560" windowHeight="2046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5" i="2"/>
  <c r="G16"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3" i="3"/>
  <c r="H10" i="3"/>
  <c r="H4" i="3"/>
  <c r="H7" i="3"/>
  <c r="H2" i="3"/>
  <c r="H8" i="3"/>
  <c r="H9" i="3"/>
  <c r="H13" i="3"/>
  <c r="H11" i="3"/>
  <c r="H15" i="3"/>
  <c r="H28" i="3"/>
  <c r="H14" i="3"/>
  <c r="H24" i="3"/>
  <c r="H30" i="3"/>
  <c r="H21" i="3"/>
  <c r="H32" i="3"/>
  <c r="H20" i="3"/>
  <c r="H25" i="3"/>
  <c r="H16" i="3"/>
  <c r="H17" i="3"/>
  <c r="H22" i="3"/>
  <c r="H23" i="3"/>
  <c r="H18" i="3"/>
  <c r="H27" i="3"/>
  <c r="H29" i="3"/>
  <c r="H31" i="3"/>
  <c r="G30" i="3" l="1"/>
  <c r="I13" i="3"/>
  <c r="I15" i="3"/>
  <c r="I16" i="3"/>
  <c r="I14" i="3"/>
  <c r="I17" i="3"/>
  <c r="I31" i="3"/>
  <c r="I30"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28" i="5"/>
  <c r="H30" i="6"/>
  <c r="H19" i="9"/>
  <c r="H11" i="10"/>
  <c r="H7" i="8"/>
  <c r="H31" i="8"/>
  <c r="H19" i="8"/>
  <c r="H28" i="4"/>
  <c r="H6" i="7"/>
  <c r="H13" i="7"/>
  <c r="H9" i="7"/>
  <c r="H16" i="1"/>
  <c r="H9" i="11"/>
  <c r="H32" i="5"/>
  <c r="H23" i="1"/>
  <c r="H10" i="10"/>
  <c r="H15" i="1"/>
  <c r="H12" i="4"/>
  <c r="H6" i="10"/>
  <c r="H13" i="4"/>
  <c r="H8" i="12"/>
  <c r="H16" i="8"/>
  <c r="H8" i="5"/>
  <c r="H29" i="11"/>
  <c r="H6" i="2"/>
  <c r="H10" i="5"/>
  <c r="H4" i="2"/>
  <c r="H8" i="6"/>
  <c r="H23" i="12"/>
  <c r="H8" i="11"/>
  <c r="H17" i="11"/>
  <c r="H31" i="4"/>
  <c r="H16" i="7"/>
  <c r="H22" i="11"/>
  <c r="H26" i="12"/>
  <c r="H11" i="11"/>
  <c r="H21" i="11"/>
  <c r="H23" i="2"/>
  <c r="H30" i="7"/>
  <c r="H17" i="2"/>
  <c r="H15" i="12"/>
  <c r="H26" i="6"/>
  <c r="H31" i="5"/>
  <c r="H12" i="1"/>
  <c r="H4" i="1"/>
  <c r="H9" i="12"/>
  <c r="H14" i="6"/>
  <c r="H2" i="10"/>
  <c r="H13" i="1"/>
  <c r="H24" i="6"/>
  <c r="H7" i="2"/>
  <c r="H6" i="4"/>
  <c r="H26" i="11"/>
  <c r="H22" i="2"/>
  <c r="H28" i="1"/>
  <c r="H31" i="9"/>
  <c r="H18" i="11"/>
  <c r="H17" i="12"/>
  <c r="H26" i="1"/>
  <c r="H22" i="8"/>
  <c r="H23" i="10"/>
  <c r="H8" i="2"/>
  <c r="H32" i="10"/>
  <c r="H19" i="3"/>
  <c r="H6" i="5"/>
  <c r="H9" i="8"/>
  <c r="H20" i="5"/>
  <c r="H17" i="5"/>
  <c r="H24" i="1"/>
  <c r="H4" i="12"/>
  <c r="H5" i="1"/>
  <c r="H2" i="7"/>
  <c r="H21" i="8"/>
  <c r="H27" i="6"/>
  <c r="H22" i="9"/>
  <c r="H12" i="11"/>
  <c r="H25" i="2"/>
  <c r="H12" i="9"/>
  <c r="H24" i="11"/>
  <c r="H26" i="3"/>
  <c r="H2" i="4"/>
  <c r="H30" i="12"/>
  <c r="H20" i="4"/>
  <c r="H31" i="7"/>
  <c r="H29" i="12"/>
  <c r="H14" i="8"/>
  <c r="H28" i="12"/>
  <c r="H7" i="6"/>
  <c r="H18" i="8"/>
  <c r="H22" i="5"/>
  <c r="H6" i="1"/>
  <c r="H25" i="1"/>
  <c r="H14" i="5"/>
  <c r="H18" i="2"/>
  <c r="H17" i="6"/>
  <c r="H20" i="10"/>
  <c r="H24" i="2"/>
  <c r="H15" i="2"/>
  <c r="H10" i="11"/>
  <c r="H3" i="10"/>
  <c r="H28" i="8"/>
  <c r="H6" i="12"/>
  <c r="H32" i="1"/>
  <c r="H13" i="12"/>
  <c r="H17" i="10"/>
  <c r="H5" i="6"/>
  <c r="H8" i="7"/>
  <c r="H16" i="11"/>
  <c r="H14" i="12"/>
  <c r="H24" i="10"/>
  <c r="H4" i="4"/>
  <c r="H14" i="7"/>
  <c r="H16" i="2"/>
  <c r="H7" i="9"/>
  <c r="H18" i="1"/>
  <c r="H28" i="7"/>
  <c r="H18" i="10"/>
  <c r="H10" i="9"/>
  <c r="H8" i="4"/>
  <c r="H30" i="8"/>
  <c r="H10" i="12"/>
  <c r="H15" i="11"/>
  <c r="H4" i="6"/>
  <c r="H30" i="5"/>
  <c r="H27" i="10"/>
  <c r="H17" i="7"/>
  <c r="H31" i="11"/>
  <c r="H27" i="1"/>
  <c r="H10" i="8"/>
  <c r="H29" i="10"/>
  <c r="H29" i="6"/>
  <c r="H19" i="2"/>
  <c r="H21" i="5"/>
  <c r="H9" i="1"/>
  <c r="H14" i="11"/>
  <c r="H11" i="7"/>
  <c r="H2" i="12"/>
  <c r="H29" i="7"/>
  <c r="H21" i="9"/>
  <c r="H27" i="2"/>
  <c r="H7" i="1"/>
  <c r="H25" i="5"/>
  <c r="H21" i="2"/>
  <c r="H24" i="7"/>
  <c r="H7" i="7"/>
  <c r="H11" i="1"/>
  <c r="H19" i="1"/>
  <c r="H4" i="10"/>
  <c r="H13" i="10"/>
  <c r="H29" i="9"/>
  <c r="H16" i="6"/>
  <c r="H28" i="2"/>
  <c r="H16" i="9"/>
  <c r="H12" i="8"/>
  <c r="H30" i="10"/>
  <c r="H23" i="11"/>
  <c r="H13" i="6"/>
  <c r="H30" i="11"/>
  <c r="H13" i="2"/>
  <c r="H19" i="7"/>
  <c r="H23" i="4"/>
  <c r="H29" i="8"/>
  <c r="H3" i="7"/>
  <c r="H5" i="9"/>
  <c r="H9" i="2"/>
  <c r="H3" i="4"/>
  <c r="H10" i="4"/>
  <c r="H17" i="4"/>
  <c r="H30" i="9"/>
  <c r="H7" i="11"/>
  <c r="H23" i="8"/>
  <c r="H11" i="5"/>
  <c r="H30" i="4"/>
  <c r="H8" i="9"/>
  <c r="H24" i="12"/>
  <c r="H26" i="2"/>
  <c r="H5" i="2"/>
  <c r="H27" i="8"/>
  <c r="H6" i="8"/>
  <c r="H5" i="10"/>
  <c r="H12" i="12"/>
  <c r="H24" i="5"/>
  <c r="H24" i="4"/>
  <c r="H2" i="6"/>
  <c r="H27" i="7"/>
  <c r="H31" i="6"/>
  <c r="H22" i="12"/>
  <c r="H10" i="1"/>
  <c r="H29" i="1"/>
  <c r="H22" i="10"/>
  <c r="H19" i="12"/>
  <c r="H28" i="9"/>
  <c r="H26" i="7"/>
  <c r="H7" i="10"/>
  <c r="H5" i="8"/>
  <c r="H25" i="11"/>
  <c r="H28" i="10"/>
  <c r="H22" i="6"/>
  <c r="H3" i="5"/>
  <c r="H17" i="9"/>
  <c r="H19" i="5"/>
  <c r="H13" i="11"/>
  <c r="H3" i="11"/>
  <c r="H29" i="2"/>
  <c r="H12" i="2"/>
  <c r="H12" i="10"/>
  <c r="H3" i="8"/>
  <c r="H5" i="5"/>
  <c r="H18" i="4"/>
  <c r="H2" i="2"/>
  <c r="H11" i="9"/>
  <c r="H29" i="4"/>
  <c r="H18" i="9"/>
  <c r="H25" i="8"/>
  <c r="H19" i="10"/>
  <c r="H18" i="6"/>
  <c r="H2" i="5"/>
  <c r="H8" i="10"/>
  <c r="H20" i="11"/>
  <c r="H20" i="6"/>
  <c r="H27" i="12"/>
  <c r="H5" i="7"/>
  <c r="H21" i="4"/>
  <c r="H19" i="4"/>
  <c r="H3" i="1"/>
  <c r="H21" i="1"/>
  <c r="H5" i="12"/>
  <c r="H27" i="5"/>
  <c r="H14" i="4"/>
  <c r="H31" i="10"/>
  <c r="H25" i="10"/>
  <c r="H26" i="10"/>
  <c r="H28" i="6"/>
  <c r="H15" i="7"/>
  <c r="H14" i="9"/>
  <c r="H21" i="6"/>
  <c r="H27" i="11"/>
  <c r="H4" i="8"/>
  <c r="H18" i="5"/>
  <c r="H5" i="4"/>
  <c r="H18" i="7"/>
  <c r="H7" i="4"/>
  <c r="H18" i="12"/>
  <c r="H7" i="12"/>
  <c r="H15" i="8"/>
  <c r="H16" i="12"/>
  <c r="H20" i="8"/>
  <c r="H13" i="5"/>
  <c r="H11" i="12"/>
  <c r="H11" i="2"/>
  <c r="H16" i="10"/>
  <c r="H22" i="1"/>
  <c r="H4" i="11"/>
  <c r="H26" i="5"/>
  <c r="H6" i="11"/>
  <c r="H20" i="12"/>
  <c r="H26" i="8"/>
  <c r="H13" i="8"/>
  <c r="H4" i="9"/>
  <c r="H23" i="5"/>
  <c r="H15" i="4"/>
  <c r="H27" i="4"/>
  <c r="H10" i="2"/>
  <c r="H20" i="7"/>
  <c r="H20" i="9"/>
  <c r="H31" i="12"/>
  <c r="H21" i="10"/>
  <c r="H6" i="6"/>
  <c r="H15" i="5"/>
  <c r="H14" i="2"/>
  <c r="H2" i="9"/>
  <c r="H29" i="5"/>
  <c r="H2" i="1"/>
  <c r="H5" i="11"/>
  <c r="H21" i="7"/>
  <c r="H3" i="6"/>
  <c r="H16" i="4"/>
  <c r="H11" i="6"/>
  <c r="H9" i="9"/>
  <c r="H19" i="6"/>
  <c r="H16" i="5"/>
  <c r="H22" i="7"/>
  <c r="H3" i="2"/>
  <c r="H12" i="7"/>
  <c r="H30" i="1"/>
  <c r="H26" i="4"/>
  <c r="H24" i="8"/>
  <c r="H24" i="9"/>
  <c r="H25" i="7"/>
  <c r="H7" i="5"/>
  <c r="H17" i="1"/>
  <c r="H12" i="6"/>
  <c r="H32" i="12"/>
  <c r="H9" i="6"/>
  <c r="H20" i="1"/>
  <c r="H3" i="12"/>
  <c r="H11" i="8"/>
  <c r="H14" i="1"/>
  <c r="H11" i="4"/>
  <c r="H9" i="10"/>
  <c r="H22" i="4"/>
  <c r="H6" i="9"/>
  <c r="H4" i="5"/>
  <c r="H15" i="9"/>
  <c r="H15" i="6"/>
  <c r="H2" i="11"/>
  <c r="H28" i="11"/>
  <c r="H13" i="9"/>
  <c r="H15" i="10"/>
  <c r="H26" i="9"/>
  <c r="H3" i="9"/>
  <c r="H9" i="4"/>
  <c r="H8" i="8"/>
  <c r="H25" i="6"/>
  <c r="H23" i="7"/>
  <c r="H25" i="12"/>
  <c r="H25" i="9"/>
  <c r="H23" i="9"/>
  <c r="H9" i="5"/>
  <c r="H17" i="8"/>
  <c r="H31" i="1"/>
  <c r="H10" i="7"/>
  <c r="H12" i="5"/>
  <c r="H25" i="4"/>
  <c r="H32" i="7"/>
  <c r="H14" i="10"/>
  <c r="H8" i="1"/>
  <c r="H19" i="11"/>
  <c r="H21" i="12"/>
  <c r="H32" i="8"/>
  <c r="H2" i="8"/>
  <c r="H10" i="6"/>
  <c r="H4" i="7"/>
  <c r="H27" i="9"/>
  <c r="H23" i="6"/>
  <c r="H20" i="2"/>
  <c r="I31" i="1" l="1"/>
  <c r="I32" i="1"/>
  <c r="I27" i="1"/>
  <c r="I25" i="1"/>
  <c r="I24" i="1"/>
  <c r="I26" i="1"/>
  <c r="I28" i="1"/>
  <c r="I20" i="1"/>
  <c r="I17" i="1"/>
  <c r="I21" i="1"/>
  <c r="I19" i="1"/>
  <c r="I18" i="1"/>
  <c r="I14" i="1"/>
  <c r="I10" i="1"/>
  <c r="I11" i="1"/>
  <c r="I13" i="1"/>
  <c r="I12" i="1"/>
  <c r="I3" i="1"/>
  <c r="I7" i="1"/>
  <c r="I6" i="1"/>
  <c r="I5" i="1"/>
  <c r="I4" i="1"/>
  <c r="G19" i="2"/>
  <c r="I19" i="2" s="1"/>
  <c r="G18" i="2"/>
  <c r="I18" i="2" s="1"/>
  <c r="G17" i="2"/>
  <c r="I17" i="2" s="1"/>
  <c r="G14" i="2"/>
  <c r="I14" i="2" s="1"/>
  <c r="G13" i="2"/>
  <c r="I26" i="2"/>
  <c r="I28" i="2"/>
  <c r="I24" i="2"/>
  <c r="I27" i="2"/>
  <c r="I25" i="2"/>
  <c r="I20" i="2"/>
  <c r="I21" i="2"/>
  <c r="I11" i="2"/>
  <c r="I12" i="2"/>
  <c r="I10" i="2"/>
  <c r="I5" i="2"/>
  <c r="I7" i="2"/>
  <c r="I3" i="2"/>
  <c r="I4"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13" i="2"/>
  <c r="N5" i="2" s="1"/>
  <c r="E3" i="13" s="1"/>
  <c r="I32" i="3"/>
  <c r="I24" i="3"/>
  <c r="N17" i="12"/>
  <c r="H13" i="13" s="1"/>
  <c r="N5" i="12"/>
  <c r="E13" i="13" s="1"/>
  <c r="N5" i="1"/>
  <c r="E4" i="13" s="1"/>
  <c r="N5" i="8"/>
  <c r="E9" i="13" s="1"/>
  <c r="N5" i="7"/>
  <c r="E8" i="13" s="1"/>
  <c r="N5" i="6"/>
  <c r="E7" i="13" s="1"/>
  <c r="N5" i="5"/>
  <c r="E6" i="13" s="1"/>
  <c r="N5" i="9"/>
  <c r="E10" i="13" s="1"/>
  <c r="N5" i="10"/>
  <c r="E11" i="13" s="1"/>
  <c r="N5" i="4"/>
  <c r="E5"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<sst xmlns="http://schemas.openxmlformats.org/spreadsheetml/2006/main" count="495" uniqueCount="74">
  <si>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</si>
  <si>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</si>
  <si>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</si>
  <si>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</si>
  <si>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</si>
  <si>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</si>
  <si>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</si>
  <si>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</si>
  <si>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</si>
  <si>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</si>
  <si>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</si>
  <si>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</si>
  <si>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</si>
  <si>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</si>
  <si>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</si>
  <si>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</si>
  <si>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</si>
  <si>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</si>
  <si>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</si>
  <si>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</si>
  <si>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</si>
  <si>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</si>
  <si>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</si>
  <si>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</si>
  <si>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</si>
  <si>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</si>
  <si>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</si>
  <si>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</si>
  <si>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</si>
  <si>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</si>
  <si>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</si>
  <si>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</si>
  <si>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</si>
  <si>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</si>
  <si>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</si>
  <si>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</si>
  <si>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</si>
  <si>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</si>
  <si>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</si>
  <si>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</si>
  <si>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</si>
  <si>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</si>
  <si>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</si>
  <si>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</si>
  <si>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</si>
  <si>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</si>
  <si>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</si>
  <si>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</si>
  <si>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</si>
  <si>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</si>
  <si>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</si>
  <si>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</si>
  <si>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</si>
  <si>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</si>
  <si>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</si>
  <si>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</si>
  <si>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</si>
  <si>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</si>
  <si>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</si>
  <si>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</si>
  <si>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</si>
  <si>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</si>
  <si>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</si>
  <si>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</si>
  <si>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</si>
  <si>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</si>
  <si>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</si>
  <si>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</si>
  <si>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</si>
  <si>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</si>
  <si>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</si>
  <si>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</si>
  <si>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Tomas Nagy</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</si>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</sst>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-1.5987211554602254E-14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2</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c r="L15" s="39"/>
      <c r="M15" s="1" t="s">
        <v>58</v>
      </c>
      <c r="N15">
        <f>Gesamt!B5+Gesamt!B7-Gesamt!G2</f>
        <v>20</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c r="L17" s="39"/>
      <c r="M17" s="1" t="s">
        <v>50</v>
      </c>
      <c r="N17" s="27">
        <f ca="1">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c r="L28" s="39"/>
      <c r="O28" s="35"/>
      <c r="Q28" s="7"/>
    </row>
    <row r="29" spans="1:17" x14ac:dyDescent="0.2">
      <c r="A29" s="29">
        <v>46050</v>
      </c>
      <c r="B29" t="str">
        <f t="shared" si="0"/>
        <v>Mi</v>
      </c>
      <c r="C29" s="2" t="s">
        <v>22</v>
      </c>
      <c r="D29" s="24">
        <v>0.29166666666666669</v>
      </c>
      <c r="E29" s="24">
        <v>0.66666666666666663</v>
      </c>
      <c r="F29" s="24">
        <v>4.1666666666666664E-2</v>
      </c>
      <c r="G29" s="27">
        <f t="shared" ca="1" si="1"/>
        <v>8</v>
      </c>
      <c r="H29" s="27">
        <f ca="1">IF(Q29&lt;&gt;"",Q29,IF(OR(C29="Feiertag",A29&lt;Gesamt!$B$11,A29&gt;Gesamt!$B$13,),0,INDIRECT("N"&amp;WEEKDAY(A29,2)+19)))</f>
        <v>8</v>
      </c>
      <c r="I29" s="27">
        <f ca="1">IF(OR(C29="Überstundenabbau",C29="Urlaub halber Tag",E29&lt;&gt;""),G29-H29,0)</f>
        <v>0</v>
      </c>
      <c r="J29" s="7" t="s">
        <v>73</v>
      </c>
      <c r="K29" s="39"/>
      <c r="L29" s="39"/>
      <c r="O29" s="35"/>
      <c r="Q29" s="7"/>
    </row>
    <row r="30" spans="1:17" x14ac:dyDescent="0.2">
      <c r="A30" s="29">
        <v>46051</v>
      </c>
      <c r="B30" t="str">
        <f t="shared" si="0"/>
        <v>Do</v>
      </c>
      <c r="C30" s="2" t="s">
        <v>22</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t="s">
        <v>73</v>
      </c>
      <c r="K30" s="39"/>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t="s">
        <v>73</v>
      </c>
      <c r="L3" s="39"/>
      <c r="M3" s="41" t="str">
        <f>Gesamt!A3</f>
        <v>Tomas Nagy</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t="s">
        <v>73</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t="s">
        <v>73</v>
      </c>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t="s">
        <v>73</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t="s">
        <v>73</v>
      </c>
      <c r="L7" s="39"/>
      <c r="M7" s="1" t="s">
        <v>59</v>
      </c>
      <c r="N7" s="27">
        <f ca="1">Gesamt!B9+SUM(Gesamt!E2:E3)-SUM(Gesamt!J2:J3)</f>
        <v>-3.730349362740526E-14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5</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t="s">
        <v>73</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t="s">
        <v>73</v>
      </c>
      <c r="L11" s="39"/>
      <c r="M11" s="1" t="s">
        <v>57</v>
      </c>
      <c r="N11" s="28">
        <f>SUM(Gesamt!F2:F3)</f>
        <v>5</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t="s">
        <v>73</v>
      </c>
      <c r="L12" s="39"/>
      <c r="M12" s="25"/>
      <c r="O12" s="35"/>
      <c r="Q12" s="7"/>
    </row>
    <row r="13" spans="1:17" x14ac:dyDescent="0.2">
      <c r="A13" s="29">
        <v>46065</v>
      </c>
      <c r="B13" t="str">
        <f t="shared" si="0"/>
        <v>Do</v>
      </c>
      <c r="C13" s="2" t="s">
        <v>63</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0</v>
      </c>
      <c r="O13" s="35"/>
      <c r="Q13" s="7"/>
    </row>
    <row r="14" spans="1:17" x14ac:dyDescent="0.2">
      <c r="A14" s="29">
        <v>46066</v>
      </c>
      <c r="B14" t="str">
        <f t="shared" si="0"/>
        <v>Fr</v>
      </c>
      <c r="C14" s="2" t="s">
        <v>63</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154</v>
      </c>
      <c r="O17" s="35"/>
      <c r="Q17" s="7"/>
    </row>
    <row r="18" spans="1:17" x14ac:dyDescent="0.2">
      <c r="A18" s="29">
        <v>46070</v>
      </c>
      <c r="B18" t="str">
        <f t="shared" si="0"/>
        <v>Di</v>
      </c>
      <c r="C18" s="2" t="s">
        <v>63</v>
      </c>
      <c r="D18" s="24">
        <v>0.29166666666666669</v>
      </c>
      <c r="E18" s="24">
        <v>0.66666666666666663</v>
      </c>
      <c r="F18" s="24">
        <v>4.1666666666666664E-2</v>
      </c>
      <c r="G18" s="27">
        <f t="shared" ca="1" si="1"/>
        <v>8</v>
      </c>
      <c r="H18" s="27">
        <f ca="1">IF(Q18&lt;&gt;"",Q18,IF(OR(C18="Feiertag",A18&lt;Gesamt!$B$11,A18&gt;Gesamt!$B$13,),0,INDIRECT("N"&amp;WEEKDAY(A18,2)+19)))</f>
        <v>8</v>
      </c>
      <c r="I18" s="27">
        <f t="shared" ca="1" si="2"/>
        <v>0</v>
      </c>
      <c r="J18" s="7"/>
      <c r="K18" s="39"/>
      <c r="L18" s="39"/>
      <c r="O18" s="35"/>
      <c r="Q18" s="7"/>
    </row>
    <row r="19" spans="1:17" x14ac:dyDescent="0.2">
      <c r="A19" s="29">
        <v>46071</v>
      </c>
      <c r="B19" t="str">
        <f t="shared" si="0"/>
        <v>Mi</v>
      </c>
      <c r="C19" s="2" t="s">
        <v>63</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t="s">
        <v>73</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t="s">
        <v>73</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t="s">
        <v>73</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t="s">
        <v>73</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t="s">
        <v>73</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t="s">
        <v>73</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t="s">
        <v>73</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41" sqref="M4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c r="L3" s="39"/>
      <c r="M3" s="41" t="str">
        <f>Gesamt!A3</f>
        <v>Tomas Nagy</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9.9999999999999769</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Gesamt!B9+SUM(Gesamt!E2:E4)-SUM(Gesamt!J2:J4)</f>
        <v>9.9999999999999396</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SUM(Gesamt!F2:F4)</f>
        <v>5</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180</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2">
      <c r="A20" s="29">
        <v>46100</v>
      </c>
      <c r="B20" t="str">
        <f t="shared" si="0"/>
        <v>Do</v>
      </c>
      <c r="D20" s="24">
        <v>0.29166666666666669</v>
      </c>
      <c r="E20" s="24">
        <v>0.75</v>
      </c>
      <c r="F20" s="24">
        <v>4.1666666666666664E-2</v>
      </c>
      <c r="G20" s="27">
        <f t="shared" si="1"/>
        <v>10</v>
      </c>
      <c r="H20" s="27">
        <f ca="1">IF(Q20&lt;&gt;"",Q20,IF(OR(C20="Feiertag",A20&lt;Gesamt!$B$11,A20&gt;Gesamt!$B$13,),0,INDIRECT("N"&amp;WEEKDAY(A20,2)+19)))</f>
        <v>8</v>
      </c>
      <c r="I20" s="27">
        <f t="shared" ca="1" si="2"/>
        <v>2</v>
      </c>
      <c r="J20" s="7" t="s">
        <v>73</v>
      </c>
      <c r="K20" s="39"/>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46104</v>
      </c>
      <c r="B24" t="str">
        <f t="shared" si="0"/>
        <v>Mo</v>
      </c>
      <c r="D24" s="24">
        <v>0.29166666666666669</v>
      </c>
      <c r="E24" s="24">
        <v>0.75</v>
      </c>
      <c r="F24" s="24">
        <v>4.1666666666666664E-2</v>
      </c>
      <c r="G24" s="27">
        <f t="shared" si="1"/>
        <v>10</v>
      </c>
      <c r="H24" s="27">
        <f ca="1">IF(Q24&lt;&gt;"",Q24,IF(OR(C24="Feiertag",A24&lt;Gesamt!$B$11,A24&gt;Gesamt!$B$13,),0,INDIRECT("N"&amp;WEEKDAY(A24,2)+19)))</f>
        <v>8</v>
      </c>
      <c r="I24" s="27">
        <f t="shared" ca="1" si="2"/>
        <v>2</v>
      </c>
      <c r="J24" s="7" t="s">
        <v>73</v>
      </c>
      <c r="K24" s="39"/>
      <c r="L24" s="39"/>
      <c r="M24" s="6" t="s">
        <v>47</v>
      </c>
      <c r="N24" s="7">
        <f>Gesamt!C34</f>
        <v>6.5</v>
      </c>
      <c r="O24" s="35"/>
      <c r="Q24" s="7"/>
    </row>
    <row r="25" spans="1:17" x14ac:dyDescent="0.2">
      <c r="A25" s="29">
        <v>46105</v>
      </c>
      <c r="B25" t="str">
        <f t="shared" si="0"/>
        <v>Di</v>
      </c>
      <c r="D25" s="24">
        <v>0.29166666666666669</v>
      </c>
      <c r="E25" s="24">
        <v>0.75</v>
      </c>
      <c r="F25" s="24">
        <v>4.1666666666666664E-2</v>
      </c>
      <c r="G25" s="27">
        <f t="shared" si="1"/>
        <v>10</v>
      </c>
      <c r="H25" s="27">
        <f ca="1">IF(Q25&lt;&gt;"",Q25,IF(OR(C25="Feiertag",A25&lt;Gesamt!$B$11,A25&gt;Gesamt!$B$13,),0,INDIRECT("N"&amp;WEEKDAY(A25,2)+19)))</f>
        <v>8</v>
      </c>
      <c r="I25" s="27">
        <f t="shared" ca="1" si="2"/>
        <v>2</v>
      </c>
      <c r="J25" s="7" t="s">
        <v>73</v>
      </c>
      <c r="K25" s="39"/>
      <c r="L25" s="39"/>
      <c r="M25" s="6" t="s">
        <v>48</v>
      </c>
      <c r="N25" s="7">
        <f>Gesamt!C35</f>
        <v>0</v>
      </c>
      <c r="O25" s="35"/>
      <c r="Q25" s="7"/>
    </row>
    <row r="26" spans="1:17" x14ac:dyDescent="0.2">
      <c r="A26" s="29">
        <v>46106</v>
      </c>
      <c r="B26" t="str">
        <f t="shared" si="0"/>
        <v>Mi</v>
      </c>
      <c r="D26" s="24">
        <v>0.29166666666666669</v>
      </c>
      <c r="E26" s="24">
        <v>0.75</v>
      </c>
      <c r="F26" s="24">
        <v>4.1666666666666664E-2</v>
      </c>
      <c r="G26" s="27">
        <f t="shared" si="1"/>
        <v>10</v>
      </c>
      <c r="H26" s="27">
        <f ca="1">IF(Q26&lt;&gt;"",Q26,IF(OR(C26="Feiertag",A26&lt;Gesamt!$B$11,A26&gt;Gesamt!$B$13,),0,INDIRECT("N"&amp;WEEKDAY(A26,2)+19)))</f>
        <v>8</v>
      </c>
      <c r="I26" s="27">
        <f t="shared" ca="1" si="2"/>
        <v>2</v>
      </c>
      <c r="J26" s="7" t="s">
        <v>73</v>
      </c>
      <c r="K26" s="39"/>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c r="L31" s="39"/>
      <c r="O31" s="35"/>
      <c r="Q31" s="7"/>
    </row>
    <row r="32" spans="1:17" x14ac:dyDescent="0.2">
      <c r="A32" s="29">
        <v>46112</v>
      </c>
      <c r="B32" t="str">
        <f t="shared" si="0"/>
        <v>Di</v>
      </c>
      <c r="D32" s="24">
        <v>0.29166666666666669</v>
      </c>
      <c r="E32" s="24">
        <v>0.75</v>
      </c>
      <c r="F32" s="24">
        <v>4.1666666666666664E-2</v>
      </c>
      <c r="G32" s="27">
        <f t="shared" si="1"/>
        <v>10</v>
      </c>
      <c r="H32" s="27">
        <f ca="1">IF(Q32&lt;&gt;"",Q32,IF(OR(C32="Feiertag",A32&lt;Gesamt!$B$11,A32&gt;Gesamt!$B$13,),0,INDIRECT("N"&amp;WEEKDAY(A32,2)+19)))</f>
        <v>8</v>
      </c>
      <c r="I32" s="27">
        <f t="shared" ca="1" si="2"/>
        <v>2</v>
      </c>
      <c r="J32" s="7" t="s">
        <v>73</v>
      </c>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33" priority="15">
      <formula>$C2="Feiertag"</formula>
    </cfRule>
    <cfRule type="expression" dxfId="32" priority="16">
      <formula>WEEKDAY($A2,2)&gt;=6</formula>
    </cfRule>
  </conditionalFormatting>
  <conditionalFormatting sqref="D3:F7">
    <cfRule type="expression" dxfId="13" priority="13">
      <formula>$C3="Feiertag"</formula>
    </cfRule>
    <cfRule type="expression" dxfId="12" priority="14">
      <formula>WEEKDAY($A3,2)&gt;=6</formula>
    </cfRule>
  </conditionalFormatting>
  <conditionalFormatting sqref="D10:F14">
    <cfRule type="expression" dxfId="11" priority="11">
      <formula>$C10="Feiertag"</formula>
    </cfRule>
    <cfRule type="expression" dxfId="10" priority="12">
      <formula>WEEKDAY($A10,2)&gt;=6</formula>
    </cfRule>
  </conditionalFormatting>
  <conditionalFormatting sqref="D17:F19 D21:F21 D20 F20">
    <cfRule type="expression" dxfId="9" priority="9">
      <formula>$C17="Feiertag"</formula>
    </cfRule>
    <cfRule type="expression" dxfId="8" priority="10">
      <formula>WEEKDAY($A17,2)&gt;=6</formula>
    </cfRule>
  </conditionalFormatting>
  <conditionalFormatting sqref="D24:F28">
    <cfRule type="expression" dxfId="7" priority="7">
      <formula>$C24="Feiertag"</formula>
    </cfRule>
    <cfRule type="expression" dxfId="6" priority="8">
      <formula>WEEKDAY($A24,2)&gt;=6</formula>
    </cfRule>
  </conditionalFormatting>
  <conditionalFormatting sqref="D31:F31 D32 F32">
    <cfRule type="expression" dxfId="5" priority="5">
      <formula>$C31="Feiertag"</formula>
    </cfRule>
    <cfRule type="expression" dxfId="4" priority="6">
      <formula>WEEKDAY($A31,2)&gt;=6</formula>
    </cfRule>
  </conditionalFormatting>
  <conditionalFormatting sqref="E20">
    <cfRule type="expression" dxfId="3" priority="3">
      <formula>$C20="Feiertag"</formula>
    </cfRule>
    <cfRule type="expression" dxfId="2" priority="4">
      <formula>WEEKDAY($A20,2)&gt;=6</formula>
    </cfRule>
  </conditionalFormatting>
  <conditionalFormatting sqref="E32">
    <cfRule type="expression" dxfId="1" priority="1">
      <formula>$C32="Feiertag"</formula>
    </cfRule>
    <cfRule type="expression" dxfId="0" priority="2">
      <formula>WEEKDAY($A32,2)&gt;=6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9.9999999999999396</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5</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9.9999999999999396</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5</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9.9999999999999396</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5</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9.9999999999999396</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5</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9.9999999999999396</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5</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9.9999999999999396</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5</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Tomas Nagy</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9.9999999999999396</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5</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9.9999999999999396</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5</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9.9999999999999396</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5</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3" sqref="G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-1.5987211554602254E-14</v>
      </c>
      <c r="F2" s="8">
        <f>Januar!N9</f>
        <v>0</v>
      </c>
      <c r="G2" s="2">
        <f>Januar!N13</f>
        <v>2</v>
      </c>
      <c r="H2" s="7">
        <f ca="1">Januar!N17</f>
        <v>107.5</v>
      </c>
      <c r="I2" s="7"/>
      <c r="J2" s="7">
        <v>0</v>
      </c>
      <c r="Z2" s="2" t="b">
        <v>1</v>
      </c>
    </row>
    <row r="3" spans="1:26" ht="15" customHeight="1" x14ac:dyDescent="0.2">
      <c r="A3" s="42" t="s">
        <v>72</v>
      </c>
      <c r="B3" s="42"/>
      <c r="D3" s="6" t="s">
        <v>10</v>
      </c>
      <c r="E3" s="7">
        <f ca="1">Februar!N5</f>
        <v>-2.1316282072803006E-14</v>
      </c>
      <c r="F3" s="8">
        <f>Februar!N9</f>
        <v>5</v>
      </c>
      <c r="G3" s="2">
        <f>Februar!N13</f>
        <v>0</v>
      </c>
      <c r="H3" s="7">
        <f ca="1">Februar!N17</f>
        <v>154</v>
      </c>
      <c r="I3" s="7"/>
      <c r="J3" s="7">
        <v>0</v>
      </c>
      <c r="Z3" s="2" t="b">
        <v>1</v>
      </c>
    </row>
    <row r="4" spans="1:26" x14ac:dyDescent="0.2">
      <c r="D4" s="6" t="s">
        <v>11</v>
      </c>
      <c r="E4" s="7">
        <f ca="1">März!N5</f>
        <v>9.9999999999999769</v>
      </c>
      <c r="F4" s="8">
        <f>März!N9</f>
        <v>0</v>
      </c>
      <c r="G4" s="2">
        <f>März!N13</f>
        <v>0</v>
      </c>
      <c r="H4" s="7">
        <f>März!N17</f>
        <v>180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46035</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9.9999999999999396</v>
      </c>
      <c r="F15" s="8">
        <f>SUM(F2:F13)</f>
        <v>5</v>
      </c>
      <c r="G15" s="2">
        <f>SUM(G2:G13)</f>
        <v>2</v>
      </c>
      <c r="H15" s="7">
        <f ca="1">SUM(H2:H13)</f>
        <v>441.5</v>
      </c>
      <c r="I15" s="7"/>
      <c r="J15" s="7">
        <f>SUM(J2:J13)</f>
        <v>0</v>
      </c>
    </row>
    <row r="16" spans="1:26" x14ac:dyDescent="0.2">
      <c r="A16" s="6" t="s">
        <v>9</v>
      </c>
      <c r="B16" s="7">
        <f>Januar!N27</f>
        <v>38.5</v>
      </c>
    </row>
    <row r="17" spans="1:7" x14ac:dyDescent="0.2">
      <c r="A17" s="6" t="s">
        <v>10</v>
      </c>
      <c r="B17" s="7">
        <f>Februar!N27</f>
        <v>38.5</v>
      </c>
      <c r="D17" s="4" t="s">
        <v>39</v>
      </c>
      <c r="E17" s="7">
        <f ca="1">SUM(E2:E13)+B9-J15</f>
        <v>9.9999999999999396</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2026-04-08T10:15:53Z</dcterms:modified>
</cp:coreProperties>
</file>