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C567DFC7-D6FE-4381-B93B-421E53234234}"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7" i="5"/>
  <c r="I18" i="5"/>
  <c r="I24" i="5"/>
  <c r="I25" i="5"/>
  <c r="I26" i="5"/>
  <c r="I31" i="5"/>
  <c r="I32" i="5"/>
  <c r="I2" i="5"/>
  <c r="I5" i="4"/>
  <c r="I6" i="4"/>
  <c r="I7" i="4"/>
  <c r="I13" i="4"/>
  <c r="I19" i="4"/>
  <c r="I20" i="4"/>
  <c r="I26" i="4"/>
  <c r="I27" i="4"/>
  <c r="I8" i="1"/>
  <c r="I9" i="1"/>
  <c r="I15" i="1"/>
  <c r="I16" i="1"/>
  <c r="I22" i="1"/>
  <c r="I23" i="1"/>
  <c r="I29" i="1"/>
  <c r="I30" i="1"/>
  <c r="I2" i="1"/>
  <c r="I8" i="2"/>
  <c r="I9" i="2"/>
  <c r="I15" i="2"/>
  <c r="I16" i="2"/>
  <c r="I22" i="2"/>
  <c r="I23" i="2"/>
  <c r="I29" i="2"/>
  <c r="I2" i="2"/>
  <c r="I4" i="3"/>
  <c r="I5" i="3"/>
  <c r="I7"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9" i="3"/>
  <c r="H29" i="3"/>
  <c r="H32" i="3"/>
  <c r="H21" i="3"/>
  <c r="H8" i="3"/>
  <c r="H14" i="3"/>
  <c r="H3" i="3"/>
  <c r="H15" i="3"/>
  <c r="H22" i="3"/>
  <c r="H30" i="3"/>
  <c r="H25" i="3"/>
  <c r="H28" i="3"/>
  <c r="H16" i="3"/>
  <c r="H10" i="3"/>
  <c r="H27" i="3"/>
  <c r="H4" i="3"/>
  <c r="H6" i="3"/>
  <c r="H24" i="3"/>
  <c r="H18" i="3"/>
  <c r="H17" i="3"/>
  <c r="H13" i="3"/>
  <c r="H11" i="3"/>
  <c r="H23" i="3"/>
  <c r="H31" i="3"/>
  <c r="H20" i="3"/>
  <c r="I31" i="3" l="1"/>
  <c r="I30" i="3"/>
  <c r="I14" i="3"/>
  <c r="I13" i="3"/>
  <c r="I17" i="3"/>
  <c r="I15" i="3"/>
  <c r="I16" i="3"/>
  <c r="I10" i="3"/>
  <c r="I9" i="3"/>
  <c r="I8" i="3"/>
  <c r="I6" i="3"/>
  <c r="I3"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6"/>
  <c r="H27" i="10"/>
  <c r="H2" i="11"/>
  <c r="H9" i="12"/>
  <c r="H7" i="4"/>
  <c r="H26" i="5"/>
  <c r="H2" i="5"/>
  <c r="H26" i="12"/>
  <c r="H16" i="8"/>
  <c r="H27" i="12"/>
  <c r="H15" i="5"/>
  <c r="H4" i="1"/>
  <c r="H10" i="5"/>
  <c r="H23" i="1"/>
  <c r="H28" i="9"/>
  <c r="H11" i="1"/>
  <c r="H18" i="8"/>
  <c r="H6" i="4"/>
  <c r="H22" i="1"/>
  <c r="H13" i="4"/>
  <c r="H28" i="7"/>
  <c r="H3" i="2"/>
  <c r="H9" i="2"/>
  <c r="H6" i="2"/>
  <c r="H24" i="6"/>
  <c r="H11" i="8"/>
  <c r="H6" i="10"/>
  <c r="H12" i="5"/>
  <c r="H15" i="2"/>
  <c r="H17" i="11"/>
  <c r="H5" i="10"/>
  <c r="H14" i="9"/>
  <c r="H8" i="9"/>
  <c r="H18" i="7"/>
  <c r="H7" i="8"/>
  <c r="H3" i="7"/>
  <c r="H8" i="6"/>
  <c r="H7" i="7"/>
  <c r="H27" i="7"/>
  <c r="H21" i="9"/>
  <c r="H21" i="2"/>
  <c r="H13" i="11"/>
  <c r="H20" i="10"/>
  <c r="H24" i="10"/>
  <c r="H30" i="12"/>
  <c r="H17" i="4"/>
  <c r="H2" i="9"/>
  <c r="H8" i="2"/>
  <c r="H14" i="1"/>
  <c r="H5" i="3"/>
  <c r="H2" i="7"/>
  <c r="H22" i="10"/>
  <c r="H10" i="11"/>
  <c r="H22" i="11"/>
  <c r="H8" i="5"/>
  <c r="H28" i="11"/>
  <c r="H24" i="12"/>
  <c r="H7" i="2"/>
  <c r="H5" i="4"/>
  <c r="H15" i="6"/>
  <c r="H32" i="12"/>
  <c r="H21" i="10"/>
  <c r="H7" i="9"/>
  <c r="H3" i="4"/>
  <c r="H22" i="9"/>
  <c r="H16" i="12"/>
  <c r="H18" i="12"/>
  <c r="H29" i="6"/>
  <c r="H12" i="2"/>
  <c r="H15" i="10"/>
  <c r="H10" i="12"/>
  <c r="H9" i="11"/>
  <c r="H32" i="10"/>
  <c r="H12" i="1"/>
  <c r="H29" i="9"/>
  <c r="H12" i="4"/>
  <c r="H4" i="6"/>
  <c r="H12" i="11"/>
  <c r="H11" i="9"/>
  <c r="H21" i="12"/>
  <c r="H20" i="9"/>
  <c r="H31" i="12"/>
  <c r="H5" i="9"/>
  <c r="H2" i="8"/>
  <c r="H12" i="12"/>
  <c r="H19" i="2"/>
  <c r="H19" i="8"/>
  <c r="H25" i="8"/>
  <c r="H26" i="1"/>
  <c r="H20" i="7"/>
  <c r="H23" i="5"/>
  <c r="H11" i="4"/>
  <c r="H16" i="5"/>
  <c r="H23" i="9"/>
  <c r="H25" i="9"/>
  <c r="H2" i="2"/>
  <c r="H28" i="4"/>
  <c r="H16" i="9"/>
  <c r="H19" i="10"/>
  <c r="H19" i="4"/>
  <c r="H23" i="8"/>
  <c r="H9" i="10"/>
  <c r="H5" i="7"/>
  <c r="H13" i="1"/>
  <c r="H29" i="5"/>
  <c r="H11" i="11"/>
  <c r="H10" i="1"/>
  <c r="H13" i="6"/>
  <c r="H29" i="2"/>
  <c r="H19" i="11"/>
  <c r="H19" i="6"/>
  <c r="H10" i="9"/>
  <c r="H26" i="7"/>
  <c r="H9" i="8"/>
  <c r="H10" i="7"/>
  <c r="H15" i="7"/>
  <c r="H20" i="5"/>
  <c r="H8" i="11"/>
  <c r="H31" i="4"/>
  <c r="H32" i="8"/>
  <c r="H12" i="8"/>
  <c r="H7" i="1"/>
  <c r="H17" i="1"/>
  <c r="H3" i="9"/>
  <c r="H3" i="5"/>
  <c r="H17" i="5"/>
  <c r="H27" i="4"/>
  <c r="H16" i="2"/>
  <c r="H8" i="12"/>
  <c r="H15" i="12"/>
  <c r="H26" i="9"/>
  <c r="H20" i="4"/>
  <c r="H21" i="7"/>
  <c r="H10" i="8"/>
  <c r="H8" i="7"/>
  <c r="H22" i="6"/>
  <c r="H22" i="12"/>
  <c r="H11" i="12"/>
  <c r="H30" i="10"/>
  <c r="H24" i="1"/>
  <c r="H27" i="2"/>
  <c r="H3" i="11"/>
  <c r="H30" i="7"/>
  <c r="H4" i="12"/>
  <c r="H25" i="10"/>
  <c r="H6" i="11"/>
  <c r="H5" i="11"/>
  <c r="H19" i="12"/>
  <c r="H7" i="11"/>
  <c r="H23" i="2"/>
  <c r="H16" i="7"/>
  <c r="H27" i="5"/>
  <c r="H19" i="1"/>
  <c r="H31" i="1"/>
  <c r="H29" i="11"/>
  <c r="H15" i="4"/>
  <c r="H21" i="11"/>
  <c r="H7" i="10"/>
  <c r="H15" i="8"/>
  <c r="H26" i="8"/>
  <c r="H3" i="10"/>
  <c r="H10" i="6"/>
  <c r="H16" i="10"/>
  <c r="H32" i="5"/>
  <c r="H17" i="12"/>
  <c r="H3" i="6"/>
  <c r="H7" i="6"/>
  <c r="H11" i="5"/>
  <c r="H26" i="11"/>
  <c r="H5" i="8"/>
  <c r="H24" i="4"/>
  <c r="H27" i="8"/>
  <c r="H16" i="11"/>
  <c r="H3" i="8"/>
  <c r="H9" i="1"/>
  <c r="H15" i="1"/>
  <c r="H14" i="5"/>
  <c r="H30" i="8"/>
  <c r="H32" i="1"/>
  <c r="H31" i="7"/>
  <c r="H31" i="5"/>
  <c r="H6" i="9"/>
  <c r="H5" i="2"/>
  <c r="H18" i="2"/>
  <c r="H22" i="8"/>
  <c r="H17" i="10"/>
  <c r="H24" i="5"/>
  <c r="H17" i="2"/>
  <c r="H17" i="9"/>
  <c r="H13" i="7"/>
  <c r="H25" i="12"/>
  <c r="H8" i="10"/>
  <c r="H26" i="3"/>
  <c r="H4" i="2"/>
  <c r="H3" i="12"/>
  <c r="H9" i="4"/>
  <c r="H6" i="6"/>
  <c r="H16" i="4"/>
  <c r="H29" i="1"/>
  <c r="H9" i="5"/>
  <c r="H31" i="6"/>
  <c r="H4" i="9"/>
  <c r="H22" i="5"/>
  <c r="H8" i="4"/>
  <c r="H25" i="4"/>
  <c r="H4" i="5"/>
  <c r="H11" i="7"/>
  <c r="H4" i="8"/>
  <c r="H18" i="10"/>
  <c r="H31" i="8"/>
  <c r="H24" i="11"/>
  <c r="H9" i="6"/>
  <c r="H26" i="6"/>
  <c r="H2" i="12"/>
  <c r="H14" i="2"/>
  <c r="H6" i="12"/>
  <c r="H23" i="6"/>
  <c r="H27" i="11"/>
  <c r="H6" i="7"/>
  <c r="H5" i="5"/>
  <c r="H23" i="4"/>
  <c r="H25" i="11"/>
  <c r="H21" i="1"/>
  <c r="H14" i="4"/>
  <c r="H18" i="1"/>
  <c r="H24" i="2"/>
  <c r="H2" i="4"/>
  <c r="H4" i="7"/>
  <c r="H14" i="10"/>
  <c r="H12" i="9"/>
  <c r="H22" i="2"/>
  <c r="H20" i="11"/>
  <c r="H10" i="10"/>
  <c r="H20" i="8"/>
  <c r="H12" i="3"/>
  <c r="H29" i="4"/>
  <c r="H6" i="8"/>
  <c r="H25" i="7"/>
  <c r="H6" i="5"/>
  <c r="H7" i="12"/>
  <c r="H28" i="12"/>
  <c r="H2" i="1"/>
  <c r="H21" i="4"/>
  <c r="H23" i="10"/>
  <c r="H30" i="4"/>
  <c r="H31" i="11"/>
  <c r="H21" i="6"/>
  <c r="H23" i="11"/>
  <c r="H22" i="4"/>
  <c r="H21" i="8"/>
  <c r="H17" i="7"/>
  <c r="H19" i="7"/>
  <c r="H12" i="6"/>
  <c r="H18" i="4"/>
  <c r="H18" i="5"/>
  <c r="H24" i="7"/>
  <c r="H28" i="2"/>
  <c r="H28" i="1"/>
  <c r="H17" i="8"/>
  <c r="H5" i="1"/>
  <c r="H2" i="10"/>
  <c r="H19" i="3"/>
  <c r="H21" i="5"/>
  <c r="H11" i="2"/>
  <c r="H24" i="9"/>
  <c r="H27" i="9"/>
  <c r="H12" i="7"/>
  <c r="H13" i="9"/>
  <c r="H14" i="6"/>
  <c r="H25" i="2"/>
  <c r="H10" i="4"/>
  <c r="H12" i="10"/>
  <c r="H32" i="7"/>
  <c r="H8" i="1"/>
  <c r="H5" i="12"/>
  <c r="H6" i="1"/>
  <c r="H17" i="6"/>
  <c r="H13" i="12"/>
  <c r="H25" i="5"/>
  <c r="H25" i="6"/>
  <c r="H25" i="1"/>
  <c r="H4" i="11"/>
  <c r="H20" i="1"/>
  <c r="H26" i="10"/>
  <c r="H14" i="7"/>
  <c r="H15" i="11"/>
  <c r="H28" i="5"/>
  <c r="H16" i="1"/>
  <c r="H30" i="5"/>
  <c r="H29" i="12"/>
  <c r="H30" i="1"/>
  <c r="H3" i="1"/>
  <c r="H27" i="6"/>
  <c r="H2" i="6"/>
  <c r="H14" i="12"/>
  <c r="H11" i="10"/>
  <c r="H16" i="6"/>
  <c r="H7" i="5"/>
  <c r="H18" i="6"/>
  <c r="H13" i="10"/>
  <c r="H30" i="9"/>
  <c r="H27" i="1"/>
  <c r="H15" i="9"/>
  <c r="H20" i="2"/>
  <c r="H26" i="4"/>
  <c r="H4" i="10"/>
  <c r="H10" i="2"/>
  <c r="H31" i="10"/>
  <c r="H4" i="4"/>
  <c r="H22" i="7"/>
  <c r="H18" i="9"/>
  <c r="H18" i="11"/>
  <c r="H13" i="2"/>
  <c r="H19" i="9"/>
  <c r="H24" i="8"/>
  <c r="H19" i="5"/>
  <c r="H29" i="10"/>
  <c r="H9" i="9"/>
  <c r="H28" i="8"/>
  <c r="H14" i="8"/>
  <c r="H11" i="6"/>
  <c r="H31" i="9"/>
  <c r="H28" i="6"/>
  <c r="H13" i="8"/>
  <c r="H8" i="8"/>
  <c r="H23" i="7"/>
  <c r="H28" i="10"/>
  <c r="H29" i="8"/>
  <c r="H20" i="12"/>
  <c r="H26" i="2"/>
  <c r="H29" i="7"/>
  <c r="H20" i="6"/>
  <c r="H14" i="11"/>
  <c r="H30" i="6"/>
  <c r="H9" i="7"/>
  <c r="H13" i="5"/>
  <c r="H30" i="11"/>
  <c r="H23" i="12"/>
  <c r="I30" i="5" l="1"/>
  <c r="I29" i="5"/>
  <c r="I28" i="5"/>
  <c r="I27" i="5"/>
  <c r="I22" i="5"/>
  <c r="I23" i="5"/>
  <c r="I20" i="5"/>
  <c r="I19" i="5"/>
  <c r="I21" i="5"/>
  <c r="I12" i="5"/>
  <c r="I16" i="5"/>
  <c r="I14" i="5"/>
  <c r="I13" i="5"/>
  <c r="I15" i="5"/>
  <c r="I7" i="5"/>
  <c r="I6" i="5"/>
  <c r="I5" i="5"/>
  <c r="I9" i="5"/>
  <c r="I8" i="5"/>
  <c r="I30" i="4"/>
  <c r="I29" i="4"/>
  <c r="I31" i="4"/>
  <c r="I28" i="4"/>
  <c r="I2" i="4"/>
  <c r="I3" i="4"/>
  <c r="I4" i="4"/>
  <c r="I21" i="4"/>
  <c r="I24" i="4"/>
  <c r="I23" i="4"/>
  <c r="I22" i="4"/>
  <c r="I25" i="4"/>
  <c r="I16" i="4"/>
  <c r="I14" i="4"/>
  <c r="I15" i="4"/>
  <c r="I17" i="4"/>
  <c r="I18" i="4"/>
  <c r="I11" i="4"/>
  <c r="I12" i="4"/>
  <c r="I8" i="4"/>
  <c r="I9" i="4"/>
  <c r="I10" i="4"/>
  <c r="I32" i="1"/>
  <c r="I31" i="1"/>
  <c r="I27" i="1"/>
  <c r="I25" i="1"/>
  <c r="I28" i="1"/>
  <c r="I24" i="1"/>
  <c r="I26" i="1"/>
  <c r="I19" i="1"/>
  <c r="I20" i="1"/>
  <c r="I17" i="1"/>
  <c r="I21" i="1"/>
  <c r="I18" i="1"/>
  <c r="I14" i="1"/>
  <c r="I11" i="1"/>
  <c r="I10" i="1"/>
  <c r="I13" i="1"/>
  <c r="I12" i="1"/>
  <c r="I3" i="1"/>
  <c r="I6" i="1"/>
  <c r="I4" i="1"/>
  <c r="I5" i="1"/>
  <c r="I7" i="1"/>
  <c r="I27" i="2"/>
  <c r="I26" i="2"/>
  <c r="I24" i="2"/>
  <c r="I25" i="2"/>
  <c r="I28" i="2"/>
  <c r="I19" i="2"/>
  <c r="I17" i="2"/>
  <c r="I21" i="2"/>
  <c r="I20" i="2"/>
  <c r="I18" i="2"/>
  <c r="I12" i="2"/>
  <c r="I11" i="2"/>
  <c r="I10" i="2"/>
  <c r="I14" i="2"/>
  <c r="I13" i="2"/>
  <c r="I7" i="2"/>
  <c r="I5" i="2"/>
  <c r="I4" i="2"/>
  <c r="I6"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<sst xmlns="http://schemas.openxmlformats.org/spreadsheetml/2006/main" count="566" uniqueCount="83">
  <si>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</si>
  <si>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</si>
  <si>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</si>
  <si>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</si>
  <si>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</si>
  <si>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</si>
  <si>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</si>
  <si>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</si>
  <si>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</si>
  <si>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</si>
  <si>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</si>
  <si>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</si>
  <si>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</si>
  <si>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</si>
  <si>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</si>
  <si>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</si>
  <si>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</si>
  <si>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</si>
  <si>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</si>
  <si>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</si>
  <si>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</si>
  <si>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</si>
  <si>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</si>
  <si>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</si>
  <si>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</si>
  <si>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</si>
  <si>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</si>
  <si>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</si>
  <si>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</si>
  <si>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</si>
  <si>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</si>
  <si>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</si>
  <si>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</si>
  <si>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</si>
  <si>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</si>
  <si>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</si>
  <si>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</si>
  <si>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</si>
  <si>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</si>
  <si>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</si>
  <si>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</si>
  <si>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</si>
  <si>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</si>
  <si>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</si>
  <si>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</si>
  <si>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</si>
  <si>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</si>
  <si>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</si>
  <si>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</si>
  <si>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</si>
  <si>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</si>
  <si>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</si>
  <si>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</si>
  <si>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</si>
  <si>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</si>
  <si>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</si>
  <si>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</si>
  <si>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</si>
  <si>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</si>
  <si>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</si>
  <si>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</si>
  <si>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</si>
  <si>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</si>
  <si>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</si>
  <si>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</si>
  <si>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</si>
  <si>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</si>
  <si>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</si>
  <si>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</si>
  <si>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</si>
  <si>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</si>
  <si>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</si>
  <si>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Büro</t>
  </si>
  <si>
    <t>Wien</t>
  </si>
  <si>
    <t>Wertingen</t>
  </si>
  <si>
    <t>Entmannsberg</t>
  </si>
  <si>
    <t>Hohenburg</t>
  </si>
  <si>
    <t>Hochenburg</t>
  </si>
  <si>
    <t>Emtmannsberg</t>
  </si>
  <si>
    <t>Stuttgart</t>
  </si>
  <si>
    <t>Osterhofen</t>
  </si>
  <si>
    <t>August SCHÖNWETTER</t>
  </si>
  <si>
    <t>Eichstätt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</si>
</sst>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2"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6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7" sqref="D27:F31"/>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D3" s="24">
        <v>0.29166666666666669</v>
      </c>
      <c r="E3" s="24">
        <v>0.5625</v>
      </c>
      <c r="G3" s="27">
        <f t="shared" ref="G3:G32" si="1">IF(OR(C3="krank",C3="Urlaub",C3="Sonderurlaub"), H3,IF(D3&lt;=E3,(E3-D3-F3)*24,(1-D3+E3-F3)*24)+IF(C3= "Urlaub halber Tag",H3/2,0)+IF(AND(C3="Urlaub halber Tag", J3="halber Arbeitstag"),H3/2,0))</f>
        <v>6.5</v>
      </c>
      <c r="H3" s="27">
        <f ca="1">IF(Q3&lt;&gt;"",Q3,IF(OR(C3="Feiertag",A3&lt;Gesamt!$B$11,A3&gt;Gesamt!$B$13,),0,INDIRECT("N"&amp;WEEKDAY(A3,2)+19)))</f>
        <v>6.5</v>
      </c>
      <c r="I3" s="27">
        <f t="shared" ref="I3:I32" ca="1" si="2">IF(OR(C3="Überstundenabbau",C3="Urlaub halber Tag",E3&lt;&gt;""),G3-H3,0)</f>
        <v>0</v>
      </c>
      <c r="J3" s="39" t="s">
        <v>72</v>
      </c>
      <c r="K3" s="39"/>
      <c r="L3" s="39"/>
      <c r="M3" s="42" t="str">
        <f>Gesamt!A3</f>
        <v>August SCHÖNWETTER</v>
      </c>
      <c r="N3" s="42"/>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21" x14ac:dyDescent="0.35">
      <c r="A6" s="29">
        <v>46027</v>
      </c>
      <c r="B6" t="str">
        <f t="shared" si="0"/>
        <v>Mo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72</v>
      </c>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 ca="1">Gesamt!B9+Gesamt!E2-Gesamt!J2</f>
        <v>-2.6645352591003757E-14</v>
      </c>
      <c r="O7" s="35"/>
      <c r="Q7" s="7"/>
    </row>
    <row r="8" spans="1:21" x14ac:dyDescent="0.35">
      <c r="A8" s="29">
        <v>46029</v>
      </c>
      <c r="B8" t="str">
        <f t="shared" si="0"/>
        <v>Mi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73</v>
      </c>
      <c r="K8" s="39">
        <v>30</v>
      </c>
      <c r="L8" s="39"/>
      <c r="O8" s="35"/>
      <c r="Q8" s="7"/>
    </row>
    <row r="9" spans="1:21" x14ac:dyDescent="0.35">
      <c r="A9" s="29">
        <v>46030</v>
      </c>
      <c r="B9" t="str">
        <f t="shared" si="0"/>
        <v>Do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73</v>
      </c>
      <c r="K9" s="39">
        <v>30</v>
      </c>
      <c r="L9" s="39"/>
      <c r="M9" s="1" t="s">
        <v>25</v>
      </c>
      <c r="N9">
        <f>COUNTIF(C2:C32,"krank")</f>
        <v>0</v>
      </c>
      <c r="O9" s="35"/>
      <c r="Q9" s="7"/>
    </row>
    <row r="10" spans="1:21" x14ac:dyDescent="0.35">
      <c r="A10" s="29">
        <v>46031</v>
      </c>
      <c r="B10" t="str">
        <f t="shared" si="0"/>
        <v>Fr</v>
      </c>
      <c r="D10" s="24">
        <v>0.29166666666666669</v>
      </c>
      <c r="E10" s="24">
        <v>0.5625</v>
      </c>
      <c r="G10" s="27">
        <f t="shared" si="1"/>
        <v>6.5</v>
      </c>
      <c r="H10" s="27">
        <f ca="1">IF(Q10&lt;&gt;"",Q10,IF(OR(C10="Feiertag",A10&lt;Gesamt!$B$11,A10&gt;Gesamt!$B$13,),0,INDIRECT("N"&amp;WEEKDAY(A10,2)+19)))</f>
        <v>6.5</v>
      </c>
      <c r="I10" s="27">
        <f t="shared" ca="1" si="2"/>
        <v>0</v>
      </c>
      <c r="J10" s="39" t="s">
        <v>73</v>
      </c>
      <c r="K10" s="39">
        <v>30</v>
      </c>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39" t="s">
        <v>74</v>
      </c>
      <c r="K12" s="39">
        <v>35.299999999999997</v>
      </c>
      <c r="L12" s="39">
        <v>27.9</v>
      </c>
      <c r="O12" s="35"/>
      <c r="Q12" s="7"/>
    </row>
    <row r="13" spans="1:21" x14ac:dyDescent="0.3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74</v>
      </c>
      <c r="K13" s="39">
        <v>35.299999999999997</v>
      </c>
      <c r="L13" s="39">
        <v>27.9</v>
      </c>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74</v>
      </c>
      <c r="K14" s="39">
        <v>35.299999999999997</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74</v>
      </c>
      <c r="K15" s="39">
        <v>35.299999999999997</v>
      </c>
      <c r="L15" s="39">
        <v>27.9</v>
      </c>
      <c r="M15" s="1" t="s">
        <v>58</v>
      </c>
      <c r="N15">
        <f>Gesamt!B5+Gesamt!B7-Gesamt!G2</f>
        <v>75</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74</v>
      </c>
      <c r="K16" s="39">
        <v>35.299999999999997</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39" t="s">
        <v>74</v>
      </c>
      <c r="K17" s="39">
        <v>35.299999999999997</v>
      </c>
      <c r="L17" s="39">
        <v>27.9</v>
      </c>
      <c r="M17" s="1" t="s">
        <v>50</v>
      </c>
      <c r="N17" s="27">
        <f>SUM(G2:G32)</f>
        <v>152.49999999999997</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39" t="s">
        <v>74</v>
      </c>
      <c r="K18" s="39">
        <v>35.299999999999997</v>
      </c>
      <c r="L18" s="39">
        <v>27.9</v>
      </c>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39" t="s">
        <v>74</v>
      </c>
      <c r="K19" s="39">
        <v>35.299999999999997</v>
      </c>
      <c r="L19" s="39">
        <v>27.9</v>
      </c>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t="s">
        <v>74</v>
      </c>
      <c r="K20" s="39">
        <v>35.299999999999997</v>
      </c>
      <c r="L20" s="39">
        <v>27.9</v>
      </c>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74</v>
      </c>
      <c r="K21" s="39">
        <v>35.299999999999997</v>
      </c>
      <c r="L21" s="39">
        <v>27.9</v>
      </c>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74</v>
      </c>
      <c r="K22" s="39">
        <v>35.299999999999997</v>
      </c>
      <c r="L22" s="39">
        <v>27.9</v>
      </c>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74</v>
      </c>
      <c r="K23" s="39">
        <v>35.299999999999997</v>
      </c>
      <c r="L23" s="39">
        <v>27.9</v>
      </c>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39" t="s">
        <v>74</v>
      </c>
      <c r="K24" s="39">
        <v>35.299999999999997</v>
      </c>
      <c r="L24" s="39">
        <v>27.9</v>
      </c>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41" t="s">
        <v>74</v>
      </c>
      <c r="K25" s="39">
        <v>35.299999999999997</v>
      </c>
      <c r="L25" s="39">
        <v>27.9</v>
      </c>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73</v>
      </c>
      <c r="K27" s="39">
        <v>30</v>
      </c>
      <c r="L27" s="39">
        <v>22.05</v>
      </c>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73</v>
      </c>
      <c r="K28" s="39">
        <v>30</v>
      </c>
      <c r="L28" s="39">
        <v>22.05</v>
      </c>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39" t="s">
        <v>73</v>
      </c>
      <c r="K29" s="39">
        <v>30</v>
      </c>
      <c r="L29" s="39">
        <v>22.05</v>
      </c>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71</v>
      </c>
      <c r="K30" s="39">
        <v>30</v>
      </c>
      <c r="L30" s="39">
        <v>22.05</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39" t="s">
        <v>71</v>
      </c>
      <c r="K31" s="39">
        <v>30</v>
      </c>
      <c r="L31" s="39">
        <v>22.05</v>
      </c>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734.19999999999993</v>
      </c>
      <c r="L34" s="39">
        <f>SUM(L2:L33)</f>
        <v>500.84999999999997</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2 A3:I3 A4:J5 A6:I6 A7:J7 A8:I10 A11:J11 A12:I25 A26:J26 A27:I31 A32:J32">
    <cfRule type="expression" dxfId="61" priority="1">
      <formula>$C2="Feiertag"</formula>
    </cfRule>
    <cfRule type="expression" dxfId="6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v>35.299999999999997</v>
      </c>
      <c r="L3" s="39">
        <v>27.9</v>
      </c>
      <c r="M3" s="42" t="str">
        <f>Gesamt!A3</f>
        <v>August SCHÖNWETTER</v>
      </c>
      <c r="N3" s="42"/>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35.299999999999997</v>
      </c>
      <c r="L4" s="39">
        <v>27.9</v>
      </c>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35.299999999999997</v>
      </c>
      <c r="L5" s="39">
        <v>27.9</v>
      </c>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35.299999999999997</v>
      </c>
      <c r="L6" s="39">
        <v>27.9</v>
      </c>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35.299999999999997</v>
      </c>
      <c r="L7" s="39">
        <v>27.9</v>
      </c>
      <c r="M7" s="1" t="s">
        <v>59</v>
      </c>
      <c r="N7" s="27">
        <f ca="1">Gesamt!B9+SUM(Gesamt!E2:E3)-SUM(Gesamt!J2:J3)</f>
        <v>-5.5067062021407764E-14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75</v>
      </c>
      <c r="K8" s="39">
        <v>35.299999999999997</v>
      </c>
      <c r="L8" s="39">
        <v>27.9</v>
      </c>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75</v>
      </c>
      <c r="K9" s="39">
        <v>35.299999999999997</v>
      </c>
      <c r="L9" s="39">
        <v>27.9</v>
      </c>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35.299999999999997</v>
      </c>
      <c r="L10" s="39">
        <v>27.9</v>
      </c>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v>35.299999999999997</v>
      </c>
      <c r="L11" s="39">
        <v>27.9</v>
      </c>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v>35.299999999999997</v>
      </c>
      <c r="L12" s="39">
        <v>27.9</v>
      </c>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35.299999999999997</v>
      </c>
      <c r="L13" s="39">
        <v>27.9</v>
      </c>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v>35.299999999999997</v>
      </c>
      <c r="L14" s="39">
        <v>27.9</v>
      </c>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75</v>
      </c>
      <c r="K15" s="39">
        <v>35.299999999999997</v>
      </c>
      <c r="L15" s="39">
        <v>27.9</v>
      </c>
      <c r="M15" s="1" t="s">
        <v>58</v>
      </c>
      <c r="N15">
        <f>Gesamt!B5+Gesamt!B7-SUM(Gesamt!G2:G3)</f>
        <v>75</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75</v>
      </c>
      <c r="K16" s="39">
        <v>35.299999999999997</v>
      </c>
      <c r="L16" s="39">
        <v>27.9</v>
      </c>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35.299999999999997</v>
      </c>
      <c r="L17" s="39">
        <v>27.9</v>
      </c>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35.299999999999997</v>
      </c>
      <c r="L18" s="39">
        <v>27.9</v>
      </c>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35.299999999999997</v>
      </c>
      <c r="L19" s="39">
        <v>27.9</v>
      </c>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35.299999999999997</v>
      </c>
      <c r="L20" s="39">
        <v>27.9</v>
      </c>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76</v>
      </c>
      <c r="K23" s="39">
        <v>35.299999999999997</v>
      </c>
      <c r="L23" s="39">
        <v>27.9</v>
      </c>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35.299999999999997</v>
      </c>
      <c r="L24" s="39">
        <v>27.9</v>
      </c>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35.299999999999997</v>
      </c>
      <c r="L25" s="39">
        <v>27.9</v>
      </c>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35.299999999999997</v>
      </c>
      <c r="L26" s="39">
        <v>27.9</v>
      </c>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35.299999999999997</v>
      </c>
      <c r="L27" s="39">
        <v>27.9</v>
      </c>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35.299999999999997</v>
      </c>
      <c r="L28" s="39">
        <v>27.9</v>
      </c>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76</v>
      </c>
      <c r="K29" s="39">
        <v>35.299999999999997</v>
      </c>
      <c r="L29" s="39">
        <v>27.9</v>
      </c>
      <c r="O29" s="35"/>
      <c r="Q29" s="7"/>
    </row>
    <row r="30" spans="1:17" x14ac:dyDescent="0.35">
      <c r="A30" s="29"/>
      <c r="B30"/>
      <c r="G30" s="27"/>
      <c r="H30" s="27"/>
      <c r="I30" s="27"/>
      <c r="J30" s="7"/>
      <c r="K30" s="39"/>
      <c r="L30" s="39"/>
      <c r="O30" s="35"/>
      <c r="Q30" s="7"/>
    </row>
    <row r="31" spans="1:17" x14ac:dyDescent="0.35">
      <c r="A31" s="23"/>
      <c r="H31" s="7"/>
      <c r="I31" s="7"/>
      <c r="J31" s="2" t="s">
        <v>68</v>
      </c>
      <c r="K31" s="39">
        <f>SUM(K2:K30)</f>
        <v>882.49999999999966</v>
      </c>
      <c r="L31" s="39">
        <f>SUM(L2:L30)</f>
        <v>697.49999999999966</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59" priority="7">
      <formula>$C3="Feiertag"</formula>
    </cfRule>
    <cfRule type="expression" dxfId="58" priority="8">
      <formula>WEEKDAY($A3,2)&gt;=6</formula>
    </cfRule>
  </conditionalFormatting>
  <conditionalFormatting sqref="A17:F21">
    <cfRule type="expression" dxfId="57" priority="3">
      <formula>$C17="Feiertag"</formula>
    </cfRule>
    <cfRule type="expression" dxfId="56" priority="4">
      <formula>WEEKDAY($A17,2)&gt;=6</formula>
    </cfRule>
  </conditionalFormatting>
  <conditionalFormatting sqref="A8:I16">
    <cfRule type="expression" dxfId="55" priority="5">
      <formula>$C8="Feiertag"</formula>
    </cfRule>
    <cfRule type="expression" dxfId="54" priority="6">
      <formula>WEEKDAY($A8,2)&gt;=6</formula>
    </cfRule>
  </conditionalFormatting>
  <conditionalFormatting sqref="A2:J2 G3:J3 G4:I7 J4:J20 G17:I20 G21:J21">
    <cfRule type="expression" dxfId="53" priority="9">
      <formula>$C2="Feiertag"</formula>
    </cfRule>
    <cfRule type="expression" dxfId="52" priority="10">
      <formula>WEEKDAY($A2,2)&gt;=6</formula>
    </cfRule>
  </conditionalFormatting>
  <conditionalFormatting sqref="A22:J29">
    <cfRule type="expression" dxfId="51" priority="1">
      <formula>$C22="Feiertag"</formula>
    </cfRule>
    <cfRule type="expression" dxfId="50" priority="2">
      <formula>WEEKDAY($A22,2)&gt;=6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3" sqref="D3:F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77</v>
      </c>
      <c r="K3" s="39">
        <v>35.299999999999997</v>
      </c>
      <c r="L3" s="39">
        <v>27.9</v>
      </c>
      <c r="M3" s="42" t="str">
        <f>Gesamt!A3</f>
        <v>August SCHÖNWETTER</v>
      </c>
      <c r="N3" s="42"/>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77</v>
      </c>
      <c r="K4" s="39">
        <v>35.299999999999997</v>
      </c>
      <c r="L4" s="39">
        <v>27.9</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77</v>
      </c>
      <c r="K5" s="39">
        <v>35.299999999999997</v>
      </c>
      <c r="L5" s="39">
        <v>27.9</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77</v>
      </c>
      <c r="K6" s="39">
        <v>35.299999999999997</v>
      </c>
      <c r="L6" s="39">
        <v>27.9</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77</v>
      </c>
      <c r="K7" s="39">
        <v>35.299999999999997</v>
      </c>
      <c r="L7" s="39">
        <v>27.9</v>
      </c>
      <c r="M7" s="1" t="s">
        <v>59</v>
      </c>
      <c r="N7" s="27">
        <f ca="1">Gesamt!B9+SUM(Gesamt!E2:E4)-SUM(Gesamt!J2:J4)</f>
        <v>-8.7041485130612273E-14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77</v>
      </c>
      <c r="K8" s="39">
        <v>35.299999999999997</v>
      </c>
      <c r="L8" s="39">
        <v>27.9</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77</v>
      </c>
      <c r="K9" s="39">
        <v>35.299999999999997</v>
      </c>
      <c r="L9" s="39">
        <v>27.9</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77</v>
      </c>
      <c r="K10" s="39">
        <v>35.299999999999997</v>
      </c>
      <c r="L10" s="39">
        <v>27.9</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77</v>
      </c>
      <c r="K11" s="39">
        <v>35.299999999999997</v>
      </c>
      <c r="L11" s="39">
        <v>27.9</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77</v>
      </c>
      <c r="K12" s="39">
        <v>35.299999999999997</v>
      </c>
      <c r="L12" s="39">
        <v>27.9</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77</v>
      </c>
      <c r="K13" s="39">
        <v>35.299999999999997</v>
      </c>
      <c r="L13" s="39">
        <v>27.9</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77</v>
      </c>
      <c r="K14" s="39">
        <v>35.299999999999997</v>
      </c>
      <c r="L14" s="39">
        <v>27.9</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75</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78</v>
      </c>
      <c r="K18" s="39">
        <v>35.299999999999997</v>
      </c>
      <c r="L18" s="39">
        <v>27.9</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35.299999999999997</v>
      </c>
      <c r="L19" s="39">
        <v>27.9</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78</v>
      </c>
      <c r="K20" s="39">
        <v>35.299999999999997</v>
      </c>
      <c r="L20" s="39">
        <v>27.9</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78</v>
      </c>
      <c r="K21" s="39">
        <v>35.299999999999997</v>
      </c>
      <c r="L21" s="39">
        <v>27.9</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78</v>
      </c>
      <c r="K22" s="39">
        <v>35.299999999999997</v>
      </c>
      <c r="L22" s="39">
        <v>27.9</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78</v>
      </c>
      <c r="K23" s="39">
        <v>35.299999999999997</v>
      </c>
      <c r="L23" s="39">
        <v>27.9</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78</v>
      </c>
      <c r="K25" s="39">
        <v>35.299999999999997</v>
      </c>
      <c r="L25" s="39">
        <v>27.9</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78</v>
      </c>
      <c r="K26" s="39">
        <v>35.299999999999997</v>
      </c>
      <c r="L26" s="39">
        <v>27.9</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78</v>
      </c>
      <c r="K27" s="39">
        <v>35.299999999999997</v>
      </c>
      <c r="L27" s="39">
        <v>27.9</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78</v>
      </c>
      <c r="K28" s="39">
        <v>35.299999999999997</v>
      </c>
      <c r="L28" s="39">
        <v>27.9</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78</v>
      </c>
      <c r="K29" s="39">
        <v>35.299999999999997</v>
      </c>
      <c r="L29" s="39">
        <v>27.9</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78</v>
      </c>
      <c r="K30" s="39">
        <v>35.299999999999997</v>
      </c>
      <c r="L30" s="39">
        <v>27.9</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35.299999999999997</v>
      </c>
      <c r="L31" s="39">
        <v>27.9</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v>35.299999999999997</v>
      </c>
      <c r="L32" s="39">
        <v>27.9</v>
      </c>
      <c r="O32" s="35"/>
      <c r="Q32" s="7"/>
    </row>
    <row r="33" spans="10:12" x14ac:dyDescent="0.35">
      <c r="K33" s="39"/>
      <c r="L33" s="39"/>
    </row>
    <row r="34" spans="10:12" x14ac:dyDescent="0.35">
      <c r="J34" s="2" t="s">
        <v>68</v>
      </c>
      <c r="K34" s="39">
        <f>SUM(K2:K33)</f>
        <v>988.39999999999952</v>
      </c>
      <c r="L34" s="39">
        <f>SUM(L2:L33)</f>
        <v>781.19999999999959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49" priority="9">
      <formula>$C3="Feiertag"</formula>
    </cfRule>
    <cfRule type="expression" dxfId="48" priority="10">
      <formula>WEEKDAY($A3,2)&gt;=6</formula>
    </cfRule>
  </conditionalFormatting>
  <conditionalFormatting sqref="A10:F14">
    <cfRule type="expression" dxfId="47" priority="7">
      <formula>$C10="Feiertag"</formula>
    </cfRule>
    <cfRule type="expression" dxfId="46" priority="8">
      <formula>WEEKDAY($A10,2)&gt;=6</formula>
    </cfRule>
  </conditionalFormatting>
  <conditionalFormatting sqref="A17:F21">
    <cfRule type="expression" dxfId="45" priority="5">
      <formula>$C17="Feiertag"</formula>
    </cfRule>
    <cfRule type="expression" dxfId="44" priority="6">
      <formula>WEEKDAY($A17,2)&gt;=6</formula>
    </cfRule>
  </conditionalFormatting>
  <conditionalFormatting sqref="A22:I30">
    <cfRule type="expression" dxfId="43" priority="3">
      <formula>$C22="Feiertag"</formula>
    </cfRule>
    <cfRule type="expression" dxfId="42" priority="4">
      <formula>WEEKDAY($A22,2)&gt;=6</formula>
    </cfRule>
  </conditionalFormatting>
  <conditionalFormatting sqref="A2:J2 G3:J3 G4:I7 J4:J14 A8:I9 G10:I13 G14:J14 A15:J16 G17:J17 G18:I21 J18:J30">
    <cfRule type="expression" dxfId="41" priority="11">
      <formula>$C2="Feiertag"</formula>
    </cfRule>
    <cfRule type="expression" dxfId="40" priority="12">
      <formula>WEEKDAY($A2,2)&gt;=6</formula>
    </cfRule>
  </conditionalFormatting>
  <conditionalFormatting sqref="A31:J32">
    <cfRule type="expression" dxfId="39" priority="1">
      <formula>$C31="Feiertag"</formula>
    </cfRule>
    <cfRule type="expression" dxfId="38"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J31" sqref="J29:J3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79</v>
      </c>
      <c r="K2" s="39">
        <v>35.299999999999997</v>
      </c>
      <c r="L2" s="39">
        <v>27.9</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79</v>
      </c>
      <c r="K3" s="39">
        <v>35.299999999999997</v>
      </c>
      <c r="L3" s="39">
        <v>27.9</v>
      </c>
      <c r="M3" s="42" t="str">
        <f>Gesamt!A3</f>
        <v>August SCHÖNWETTER</v>
      </c>
      <c r="N3" s="42"/>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79</v>
      </c>
      <c r="K4" s="39">
        <v>35.299999999999997</v>
      </c>
      <c r="L4" s="39">
        <v>27.9</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79</v>
      </c>
      <c r="K5" s="39">
        <v>35.299999999999997</v>
      </c>
      <c r="L5" s="39">
        <v>27.9</v>
      </c>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v>35.299999999999997</v>
      </c>
      <c r="L6" s="39">
        <v>27.9</v>
      </c>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v>35.299999999999997</v>
      </c>
      <c r="L7" s="39">
        <v>27.9</v>
      </c>
      <c r="M7" s="1" t="s">
        <v>59</v>
      </c>
      <c r="N7" s="27">
        <f ca="1">Gesamt!B9+SUM(Gesamt!E2:E5)-SUM(Gesamt!J2:J5)</f>
        <v>-1.1723955140041653E-13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80</v>
      </c>
      <c r="K8" s="39">
        <v>35.299999999999997</v>
      </c>
      <c r="L8" s="39">
        <v>27.9</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80</v>
      </c>
      <c r="K9" s="39">
        <v>35.299999999999997</v>
      </c>
      <c r="L9" s="39">
        <v>27.9</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80</v>
      </c>
      <c r="K10" s="39">
        <v>35.299999999999997</v>
      </c>
      <c r="L10" s="39">
        <v>27.9</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80</v>
      </c>
      <c r="K11" s="39">
        <v>35.299999999999997</v>
      </c>
      <c r="L11" s="39">
        <v>27.9</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v>35.299999999999997</v>
      </c>
      <c r="L12" s="39">
        <v>27.9</v>
      </c>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v>35.299999999999997</v>
      </c>
      <c r="L13" s="39">
        <v>27.9</v>
      </c>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78</v>
      </c>
      <c r="K14" s="39">
        <v>35.299999999999997</v>
      </c>
      <c r="L14" s="39">
        <v>27.9</v>
      </c>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78</v>
      </c>
      <c r="K15" s="39">
        <v>35.299999999999997</v>
      </c>
      <c r="L15" s="39">
        <v>27.9</v>
      </c>
      <c r="M15" s="1" t="s">
        <v>58</v>
      </c>
      <c r="N15">
        <f>Gesamt!B5+Gesamt!B7-SUM(Gesamt!G2:G5)</f>
        <v>75</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35.299999999999997</v>
      </c>
      <c r="L16" s="39">
        <v>27.9</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78</v>
      </c>
      <c r="K18" s="39">
        <v>35.299999999999997</v>
      </c>
      <c r="L18" s="39">
        <v>27.9</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78</v>
      </c>
      <c r="K19" s="39">
        <v>35.299999999999997</v>
      </c>
      <c r="L19" s="39">
        <v>27.9</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78</v>
      </c>
      <c r="K20" s="39">
        <v>35.299999999999997</v>
      </c>
      <c r="L20" s="39">
        <v>27.9</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35.299999999999997</v>
      </c>
      <c r="L21" s="39">
        <v>27.9</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v>27.9</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35.299999999999997</v>
      </c>
      <c r="L23" s="39">
        <v>27.9</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78</v>
      </c>
      <c r="K25" s="39">
        <v>35.299999999999997</v>
      </c>
      <c r="L25" s="39">
        <v>27.9</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78</v>
      </c>
      <c r="K26" s="39">
        <v>35.299999999999997</v>
      </c>
      <c r="L26" s="39">
        <v>27.9</v>
      </c>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v>35.299999999999997</v>
      </c>
      <c r="L27" s="39">
        <v>27.9</v>
      </c>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35.299999999999997</v>
      </c>
      <c r="L28" s="39">
        <v>27.9</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35.299999999999997</v>
      </c>
      <c r="L29" s="39">
        <v>27.9</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35.299999999999997</v>
      </c>
      <c r="L30" s="39">
        <v>27.9</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35.299999999999997</v>
      </c>
      <c r="L31" s="39">
        <v>27.9</v>
      </c>
      <c r="O31" s="35"/>
      <c r="Q31" s="7"/>
    </row>
    <row r="32" spans="1:17" x14ac:dyDescent="0.35">
      <c r="A32" s="23"/>
      <c r="H32" s="7"/>
      <c r="I32" s="7"/>
      <c r="J32" s="7"/>
      <c r="K32" s="39"/>
      <c r="L32" s="39"/>
    </row>
    <row r="33" spans="10:12" x14ac:dyDescent="0.35">
      <c r="J33" s="2" t="s">
        <v>68</v>
      </c>
      <c r="K33" s="39">
        <f>SUM(K2:K32)</f>
        <v>1058.9999999999995</v>
      </c>
      <c r="L33" s="39">
        <f>SUM(L2:L32)</f>
        <v>836.99999999999955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7" priority="3">
      <formula>$C2="Feiertag"</formula>
    </cfRule>
    <cfRule type="expression" dxfId="36" priority="4">
      <formula>WEEKDAY($A2,2)&gt;=6</formula>
    </cfRule>
  </conditionalFormatting>
  <conditionalFormatting sqref="A14:F18">
    <cfRule type="expression" dxfId="35" priority="7">
      <formula>$C14="Feiertag"</formula>
    </cfRule>
    <cfRule type="expression" dxfId="34" priority="8">
      <formula>WEEKDAY($A14,2)&gt;=6</formula>
    </cfRule>
  </conditionalFormatting>
  <conditionalFormatting sqref="A19:I26">
    <cfRule type="expression" dxfId="33" priority="5">
      <formula>$C19="Feiertag"</formula>
    </cfRule>
    <cfRule type="expression" dxfId="32" priority="6">
      <formula>WEEKDAY($A19,2)&gt;=6</formula>
    </cfRule>
  </conditionalFormatting>
  <conditionalFormatting sqref="A6:J13">
    <cfRule type="expression" dxfId="31" priority="9">
      <formula>$C6="Feiertag"</formula>
    </cfRule>
    <cfRule type="expression" dxfId="30" priority="10">
      <formula>WEEKDAY($A6,2)&gt;=6</formula>
    </cfRule>
  </conditionalFormatting>
  <conditionalFormatting sqref="A27:J31">
    <cfRule type="expression" dxfId="29" priority="1">
      <formula>$C27="Feiertag"</formula>
    </cfRule>
    <cfRule type="expression" dxfId="28" priority="2">
      <formula>WEEKDAY($A27,2)&gt;=6</formula>
    </cfRule>
  </conditionalFormatting>
  <conditionalFormatting sqref="G2:J2 G3:I4 J3:J5 A5:I5 G14:J14 G15:I18 J15:J26">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topLeftCell="A7" zoomScaleNormal="100" workbookViewId="0">
      <selection activeCell="J15" sqref="J15"/>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35">
      <c r="A4" s="29">
        <v>46145</v>
      </c>
      <c r="B4" t="str">
        <f t="shared" si="0"/>
        <v>So</v>
      </c>
      <c r="G4" s="27">
        <f t="shared" si="1"/>
        <v>0</v>
      </c>
      <c r="H4" s="27">
        <f ca="1">IF(Q4&lt;&gt;"",Q4,IF(OR(C4="Feiertag",A4&lt;Gesamt!$B$11,A4&gt;Gesamt!$B$13,),0,INDIRECT("N"&amp;WEEKDAY(A4,2)+19)))</f>
        <v>0</v>
      </c>
      <c r="I4" s="27">
        <f t="shared" si="2"/>
        <v>0</v>
      </c>
      <c r="J4" s="7" t="s">
        <v>76</v>
      </c>
      <c r="K4" s="39">
        <v>35.299999999999997</v>
      </c>
      <c r="L4" s="39">
        <v>27.9</v>
      </c>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35.299999999999997</v>
      </c>
      <c r="L5" s="39">
        <v>27.9</v>
      </c>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35.299999999999997</v>
      </c>
      <c r="L6" s="39">
        <v>27.9</v>
      </c>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76</v>
      </c>
      <c r="K7" s="39">
        <v>35.299999999999997</v>
      </c>
      <c r="L7" s="39">
        <v>27.9</v>
      </c>
      <c r="M7" s="1" t="s">
        <v>59</v>
      </c>
      <c r="N7" s="27">
        <f ca="1">Gesamt!B9+SUM(Gesamt!E2:E6)-SUM(Gesamt!J2:J6)</f>
        <v>-1.4210854715202004E-13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35.299999999999997</v>
      </c>
      <c r="L8" s="39">
        <v>27.9</v>
      </c>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76</v>
      </c>
      <c r="K9" s="39">
        <v>35.299999999999997</v>
      </c>
      <c r="L9" s="39">
        <v>27.9</v>
      </c>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76</v>
      </c>
      <c r="K10" s="39">
        <v>35.299999999999997</v>
      </c>
      <c r="L10" s="39">
        <v>27.9</v>
      </c>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t="s">
        <v>76</v>
      </c>
      <c r="K11" s="39">
        <v>35.299999999999997</v>
      </c>
      <c r="L11" s="39">
        <v>27.9</v>
      </c>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35.299999999999997</v>
      </c>
      <c r="L12" s="39">
        <v>27.9</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35.299999999999997</v>
      </c>
      <c r="L13" s="39">
        <v>27.9</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v>35.299999999999997</v>
      </c>
      <c r="L14" s="39">
        <v>27.9</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75</v>
      </c>
      <c r="K15" s="39">
        <v>35.299999999999997</v>
      </c>
      <c r="L15" s="39">
        <v>27.9</v>
      </c>
      <c r="M15" s="1" t="s">
        <v>58</v>
      </c>
      <c r="N15">
        <f>Gesamt!B5+Gesamt!B7-SUM(Gesamt!G2:G6)</f>
        <v>75</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75</v>
      </c>
      <c r="K16" s="39">
        <v>35.299999999999997</v>
      </c>
      <c r="L16" s="39">
        <v>27.9</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75</v>
      </c>
      <c r="K17" s="39">
        <v>35.299999999999997</v>
      </c>
      <c r="L17" s="39">
        <v>27.9</v>
      </c>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75</v>
      </c>
      <c r="K18" s="39">
        <v>35.299999999999997</v>
      </c>
      <c r="L18" s="39">
        <v>27.9</v>
      </c>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35.299999999999997</v>
      </c>
      <c r="L19" s="39">
        <v>27.9</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35.299999999999997</v>
      </c>
      <c r="L20" s="39">
        <v>27.9</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35.299999999999997</v>
      </c>
      <c r="L21" s="39">
        <v>27.9</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35.299999999999997</v>
      </c>
      <c r="L22" s="39">
        <v>27.9</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v>35.299999999999997</v>
      </c>
      <c r="L23" s="39">
        <v>27.9</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v>35.299999999999997</v>
      </c>
      <c r="L24" s="39">
        <v>27.9</v>
      </c>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v>35.299999999999997</v>
      </c>
      <c r="L25" s="39">
        <v>27.9</v>
      </c>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v>35.299999999999997</v>
      </c>
      <c r="L26" s="39">
        <v>27.9</v>
      </c>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82</v>
      </c>
      <c r="K27" s="39">
        <v>35.299999999999997</v>
      </c>
      <c r="L27" s="39">
        <v>27.9</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35.299999999999997</v>
      </c>
      <c r="L28" s="39">
        <v>27.9</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35.299999999999997</v>
      </c>
      <c r="L29" s="39">
        <v>27.9</v>
      </c>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82</v>
      </c>
      <c r="K30" s="39">
        <v>35.299999999999997</v>
      </c>
      <c r="L30" s="39">
        <v>27.9</v>
      </c>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t="s">
        <v>82</v>
      </c>
      <c r="K31" s="39">
        <v>35.299999999999997</v>
      </c>
      <c r="L31" s="39">
        <v>27.9</v>
      </c>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t="s">
        <v>82</v>
      </c>
      <c r="K32" s="39">
        <v>35.299999999999997</v>
      </c>
      <c r="L32" s="39">
        <v>27.9</v>
      </c>
      <c r="O32" s="35"/>
      <c r="Q32" s="7"/>
    </row>
    <row r="33" spans="10:12" x14ac:dyDescent="0.35">
      <c r="K33" s="39"/>
      <c r="L33" s="39"/>
    </row>
    <row r="34" spans="10:12" x14ac:dyDescent="0.35">
      <c r="J34" s="2" t="s">
        <v>68</v>
      </c>
      <c r="K34" s="39">
        <f>SUM(K2:K33)</f>
        <v>1023.6999999999995</v>
      </c>
      <c r="L34" s="39">
        <f>SUM(L2:L33)</f>
        <v>809.09999999999957</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2:F16">
    <cfRule type="expression" dxfId="25" priority="17">
      <formula>$C12="Feiertag"</formula>
    </cfRule>
    <cfRule type="expression" dxfId="24" priority="18">
      <formula>WEEKDAY($A12,2)&gt;=6</formula>
    </cfRule>
  </conditionalFormatting>
  <conditionalFormatting sqref="A27:F30">
    <cfRule type="expression" dxfId="23" priority="13">
      <formula>$C27="Feiertag"</formula>
    </cfRule>
    <cfRule type="expression" dxfId="22" priority="14">
      <formula>WEEKDAY($A27,2)&gt;=6</formula>
    </cfRule>
  </conditionalFormatting>
  <conditionalFormatting sqref="A4:I11">
    <cfRule type="expression" dxfId="21" priority="19">
      <formula>$C4="Feiertag"</formula>
    </cfRule>
    <cfRule type="expression" dxfId="20" priority="20">
      <formula>WEEKDAY($A4,2)&gt;=6</formula>
    </cfRule>
  </conditionalFormatting>
  <conditionalFormatting sqref="A17:I23">
    <cfRule type="expression" dxfId="19" priority="15">
      <formula>$C17="Feiertag"</formula>
    </cfRule>
    <cfRule type="expression" dxfId="18" priority="16">
      <formula>WEEKDAY($A17,2)&gt;=6</formula>
    </cfRule>
  </conditionalFormatting>
  <conditionalFormatting sqref="A2:J3 G12:I12 G13:J13 G14:I16 J14:J23 A24:J26 G27:J27 G28:I30 J28:J32 A31:I32">
    <cfRule type="expression" dxfId="17" priority="21">
      <formula>$C2="Feiertag"</formula>
    </cfRule>
    <cfRule type="expression" dxfId="16" priority="22">
      <formula>WEEKDAY($A2,2)&gt;=6</formula>
    </cfRule>
  </conditionalFormatting>
  <conditionalFormatting sqref="J4:J12">
    <cfRule type="expression" dxfId="15" priority="1">
      <formula>$C4="Feiertag"</formula>
    </cfRule>
    <cfRule type="expression" dxfId="14" priority="2">
      <formula>WEEKDAY($A4,2)&gt;=6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3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-1.4210854715202004E-13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75</v>
      </c>
      <c r="O15" s="35"/>
      <c r="Q15" s="7"/>
    </row>
    <row r="16" spans="1:17" x14ac:dyDescent="0.3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-1.4210854715202004E-13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75</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21" sqref="C21"/>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-1.4210854715202004E-13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75</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-1.4210854715202004E-13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75</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F38" sqref="F3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August SCHÖNWETTER</v>
      </c>
      <c r="N3" s="42"/>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-1.4210854715202004E-13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75</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5" sqref="C5"/>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-1.4210854715202004E-13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75</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31" sqref="E31"/>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-1.4210854715202004E-13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75</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-2.6645352591003757E-14</v>
      </c>
      <c r="F2" s="8">
        <f>Januar!N9</f>
        <v>0</v>
      </c>
      <c r="G2" s="2">
        <f>Januar!N13</f>
        <v>0</v>
      </c>
      <c r="H2" s="7">
        <f>Januar!N17</f>
        <v>152.49999999999997</v>
      </c>
      <c r="I2" s="7"/>
      <c r="J2" s="7">
        <v>0</v>
      </c>
      <c r="Z2" s="2" t="b">
        <v>1</v>
      </c>
    </row>
    <row r="3" spans="1:26" ht="15" customHeight="1" x14ac:dyDescent="0.35">
      <c r="A3" s="43" t="s">
        <v>81</v>
      </c>
      <c r="B3" s="43"/>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25</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50</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-1.4210854715202004E-13</v>
      </c>
      <c r="F15" s="8">
        <f>SUM(F2:F13)</f>
        <v>0</v>
      </c>
      <c r="G15" s="2">
        <f>SUM(G2:G13)</f>
        <v>0</v>
      </c>
      <c r="H15" s="7">
        <f>SUM(H2:H13)</f>
        <v>776.49999999999989</v>
      </c>
      <c r="I15" s="7"/>
      <c r="J15" s="7">
        <f>SUM(J2:J13)</f>
        <v>0</v>
      </c>
    </row>
    <row r="16" spans="1:26" x14ac:dyDescent="0.35">
      <c r="A16" s="6" t="s">
        <v>9</v>
      </c>
      <c r="B16" s="7">
        <f>Januar!N27</f>
        <v>38.5</v>
      </c>
    </row>
    <row r="17" spans="1:7" x14ac:dyDescent="0.35">
      <c r="A17" s="6" t="s">
        <v>10</v>
      </c>
      <c r="B17" s="7">
        <f>Februar!N27</f>
        <v>38.5</v>
      </c>
      <c r="D17" s="4" t="s">
        <v>39</v>
      </c>
      <c r="E17" s="7">
        <f ca="1">SUM(E2:E13)+B9-J15</f>
        <v>-1.4210854715202004E-13</v>
      </c>
    </row>
    <row r="18" spans="1:7" x14ac:dyDescent="0.35">
      <c r="A18" s="6" t="s">
        <v>11</v>
      </c>
      <c r="B18" s="7">
        <f>März!N27</f>
        <v>38.5</v>
      </c>
      <c r="D18" s="9" t="s">
        <v>40</v>
      </c>
      <c r="G18" s="2">
        <f>B5+B7-G15</f>
        <v>75</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4" t="s">
        <v>55</v>
      </c>
    </row>
    <row r="24" spans="19:20" x14ac:dyDescent="0.35">
      <c r="S24" s="44"/>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2026-06-08T13:24:44Z</dcterms:modified>
</cp:coreProperties>
</file>