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CF029BCE-D02F-4D5B-B7C8-1C48C2324083}"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7" i="3"/>
  <c r="H3" i="3"/>
  <c r="H6" i="3"/>
  <c r="H8" i="3"/>
  <c r="H4" i="3"/>
  <c r="H2" i="3"/>
  <c r="H10" i="3"/>
  <c r="H9" i="3"/>
  <c r="H21" i="3"/>
  <c r="H14" i="3"/>
  <c r="H17" i="3"/>
  <c r="H28" i="3"/>
  <c r="H22" i="3"/>
  <c r="H23" i="3"/>
  <c r="H32" i="3"/>
  <c r="H29" i="3"/>
  <c r="H13" i="3"/>
  <c r="H18" i="3"/>
  <c r="H24" i="3"/>
  <c r="H30" i="3"/>
  <c r="H27" i="3"/>
  <c r="H31" i="3"/>
  <c r="H16" i="3"/>
  <c r="H15" i="3"/>
  <c r="H25" i="3"/>
  <c r="H20"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7" i="4"/>
  <c r="H27" i="10"/>
  <c r="H15" i="5"/>
  <c r="H9" i="12"/>
  <c r="H26" i="5"/>
  <c r="H5" i="6"/>
  <c r="H26" i="12"/>
  <c r="H2" i="5"/>
  <c r="H12" i="9"/>
  <c r="H10" i="7"/>
  <c r="H22" i="8"/>
  <c r="H20" i="1"/>
  <c r="H17" i="6"/>
  <c r="H14" i="8"/>
  <c r="H16" i="4"/>
  <c r="H30" i="8"/>
  <c r="H30" i="5"/>
  <c r="H12" i="11"/>
  <c r="H16" i="11"/>
  <c r="H15" i="4"/>
  <c r="H14" i="10"/>
  <c r="H4" i="5"/>
  <c r="H25" i="11"/>
  <c r="H16" i="6"/>
  <c r="H5" i="7"/>
  <c r="H9" i="2"/>
  <c r="H30" i="12"/>
  <c r="H5" i="2"/>
  <c r="H3" i="11"/>
  <c r="H26" i="8"/>
  <c r="H6" i="9"/>
  <c r="H17" i="11"/>
  <c r="H21" i="9"/>
  <c r="H3" i="10"/>
  <c r="H18" i="10"/>
  <c r="H2" i="12"/>
  <c r="H12" i="8"/>
  <c r="H16" i="7"/>
  <c r="H24" i="10"/>
  <c r="H18" i="11"/>
  <c r="H27" i="4"/>
  <c r="H24" i="9"/>
  <c r="H11" i="5"/>
  <c r="H17" i="4"/>
  <c r="H4" i="4"/>
  <c r="H13" i="2"/>
  <c r="H29" i="8"/>
  <c r="H20" i="11"/>
  <c r="H26" i="11"/>
  <c r="H2" i="9"/>
  <c r="H28" i="7"/>
  <c r="H8" i="5"/>
  <c r="H11" i="1"/>
  <c r="H30" i="11"/>
  <c r="H11" i="2"/>
  <c r="H29" i="11"/>
  <c r="H7" i="12"/>
  <c r="H4" i="10"/>
  <c r="H3" i="9"/>
  <c r="H27" i="9"/>
  <c r="H5" i="11"/>
  <c r="H31" i="9"/>
  <c r="H7" i="8"/>
  <c r="H6" i="5"/>
  <c r="H28" i="5"/>
  <c r="H23" i="12"/>
  <c r="H21" i="11"/>
  <c r="H11" i="7"/>
  <c r="H15" i="9"/>
  <c r="H21" i="8"/>
  <c r="H18" i="5"/>
  <c r="H8" i="9"/>
  <c r="H4" i="12"/>
  <c r="H9" i="4"/>
  <c r="H7" i="11"/>
  <c r="H5" i="5"/>
  <c r="H5" i="10"/>
  <c r="H17" i="8"/>
  <c r="H31" i="4"/>
  <c r="H3" i="7"/>
  <c r="H5" i="8"/>
  <c r="H4" i="7"/>
  <c r="H11" i="11"/>
  <c r="H6" i="1"/>
  <c r="H11" i="9"/>
  <c r="H27" i="12"/>
  <c r="H11" i="10"/>
  <c r="H8" i="10"/>
  <c r="H2" i="11"/>
  <c r="H18" i="4"/>
  <c r="H26" i="3"/>
  <c r="H8" i="7"/>
  <c r="H21" i="2"/>
  <c r="H13" i="8"/>
  <c r="H22" i="9"/>
  <c r="H22" i="4"/>
  <c r="H12" i="12"/>
  <c r="H6" i="11"/>
  <c r="H19" i="10"/>
  <c r="H27" i="6"/>
  <c r="H9" i="5"/>
  <c r="H18" i="7"/>
  <c r="H24" i="2"/>
  <c r="H25" i="7"/>
  <c r="H30" i="4"/>
  <c r="H4" i="6"/>
  <c r="H27" i="11"/>
  <c r="H15" i="11"/>
  <c r="H16" i="5"/>
  <c r="H24" i="8"/>
  <c r="H21" i="4"/>
  <c r="H21" i="10"/>
  <c r="H28" i="8"/>
  <c r="H6" i="6"/>
  <c r="H22" i="12"/>
  <c r="H3" i="5"/>
  <c r="H8" i="11"/>
  <c r="H25" i="6"/>
  <c r="H10" i="4"/>
  <c r="H11" i="12"/>
  <c r="H26" i="1"/>
  <c r="H14" i="11"/>
  <c r="H14" i="9"/>
  <c r="H16" i="12"/>
  <c r="H18" i="1"/>
  <c r="H4" i="8"/>
  <c r="H8" i="1"/>
  <c r="H20" i="10"/>
  <c r="H10" i="11"/>
  <c r="H32" i="10"/>
  <c r="H5" i="1"/>
  <c r="H24" i="1"/>
  <c r="H11" i="6"/>
  <c r="H25" i="4"/>
  <c r="H19" i="6"/>
  <c r="H19" i="11"/>
  <c r="H27" i="8"/>
  <c r="H26" i="9"/>
  <c r="H25" i="10"/>
  <c r="H10" i="6"/>
  <c r="H28" i="10"/>
  <c r="H24" i="6"/>
  <c r="H14" i="1"/>
  <c r="H17" i="1"/>
  <c r="H25" i="12"/>
  <c r="H6" i="8"/>
  <c r="H2" i="7"/>
  <c r="H10" i="2"/>
  <c r="H29" i="12"/>
  <c r="H16" i="1"/>
  <c r="H27" i="2"/>
  <c r="H27" i="5"/>
  <c r="H30" i="9"/>
  <c r="H23" i="6"/>
  <c r="H30" i="6"/>
  <c r="H26" i="4"/>
  <c r="H10" i="5"/>
  <c r="H29" i="2"/>
  <c r="H18" i="9"/>
  <c r="H28" i="11"/>
  <c r="H31" i="12"/>
  <c r="H13" i="6"/>
  <c r="H32" i="7"/>
  <c r="H21" i="6"/>
  <c r="H23" i="7"/>
  <c r="H20" i="12"/>
  <c r="H16" i="2"/>
  <c r="H22" i="6"/>
  <c r="H10" i="9"/>
  <c r="H17" i="5"/>
  <c r="H21" i="7"/>
  <c r="H9" i="7"/>
  <c r="H29" i="6"/>
  <c r="H3" i="12"/>
  <c r="H2" i="2"/>
  <c r="H20" i="8"/>
  <c r="H23" i="8"/>
  <c r="H14" i="7"/>
  <c r="H19" i="3"/>
  <c r="H15" i="6"/>
  <c r="H10" i="10"/>
  <c r="H13" i="1"/>
  <c r="H7" i="6"/>
  <c r="H28" i="4"/>
  <c r="H2" i="1"/>
  <c r="H26" i="6"/>
  <c r="H30" i="7"/>
  <c r="H31" i="1"/>
  <c r="H18" i="6"/>
  <c r="H17" i="10"/>
  <c r="H28" i="2"/>
  <c r="H25" i="5"/>
  <c r="H23" i="9"/>
  <c r="H3" i="8"/>
  <c r="H8" i="8"/>
  <c r="H30" i="1"/>
  <c r="H12" i="5"/>
  <c r="H21" i="1"/>
  <c r="H4" i="11"/>
  <c r="H2" i="10"/>
  <c r="H20" i="4"/>
  <c r="H5" i="12"/>
  <c r="H12" i="6"/>
  <c r="H26" i="2"/>
  <c r="H24" i="4"/>
  <c r="H25" i="1"/>
  <c r="H19" i="2"/>
  <c r="H6" i="2"/>
  <c r="H32" i="12"/>
  <c r="H14" i="12"/>
  <c r="H16" i="8"/>
  <c r="H7" i="1"/>
  <c r="H23" i="2"/>
  <c r="H22" i="10"/>
  <c r="H12" i="4"/>
  <c r="H15" i="1"/>
  <c r="H6" i="7"/>
  <c r="H32" i="8"/>
  <c r="H3" i="4"/>
  <c r="H29" i="1"/>
  <c r="H19" i="7"/>
  <c r="H21" i="12"/>
  <c r="H24" i="7"/>
  <c r="H14" i="4"/>
  <c r="H19" i="1"/>
  <c r="H9" i="1"/>
  <c r="H8" i="4"/>
  <c r="H15" i="2"/>
  <c r="H29" i="7"/>
  <c r="H15" i="10"/>
  <c r="H6" i="12"/>
  <c r="H10" i="8"/>
  <c r="H23" i="10"/>
  <c r="H13" i="11"/>
  <c r="H3" i="2"/>
  <c r="H20" i="9"/>
  <c r="H17" i="9"/>
  <c r="H3" i="6"/>
  <c r="H31" i="5"/>
  <c r="H7" i="5"/>
  <c r="H23" i="1"/>
  <c r="H22" i="11"/>
  <c r="H6" i="10"/>
  <c r="H31" i="6"/>
  <c r="H4" i="2"/>
  <c r="H9" i="9"/>
  <c r="H5" i="9"/>
  <c r="H27" i="7"/>
  <c r="H13" i="9"/>
  <c r="H17" i="2"/>
  <c r="H13" i="7"/>
  <c r="H31" i="11"/>
  <c r="H20" i="5"/>
  <c r="H8" i="6"/>
  <c r="H16" i="9"/>
  <c r="H7" i="7"/>
  <c r="H3" i="1"/>
  <c r="H29" i="5"/>
  <c r="H7" i="2"/>
  <c r="H12" i="7"/>
  <c r="H29" i="10"/>
  <c r="H9" i="10"/>
  <c r="H15" i="7"/>
  <c r="H16" i="10"/>
  <c r="H19" i="4"/>
  <c r="H23" i="4"/>
  <c r="H28" i="9"/>
  <c r="H31" i="8"/>
  <c r="H18" i="2"/>
  <c r="H27" i="1"/>
  <c r="H12" i="1"/>
  <c r="H31" i="7"/>
  <c r="H11" i="8"/>
  <c r="H29" i="4"/>
  <c r="H8" i="2"/>
  <c r="H17" i="12"/>
  <c r="H22" i="1"/>
  <c r="H12" i="2"/>
  <c r="H24" i="11"/>
  <c r="H14" i="2"/>
  <c r="H20" i="6"/>
  <c r="H22" i="2"/>
  <c r="H24" i="5"/>
  <c r="H28" i="12"/>
  <c r="H25" i="8"/>
  <c r="H32" i="1"/>
  <c r="H4" i="1"/>
  <c r="H18" i="12"/>
  <c r="H22" i="7"/>
  <c r="H8" i="12"/>
  <c r="H11" i="4"/>
  <c r="H2" i="4"/>
  <c r="H13" i="12"/>
  <c r="H24" i="12"/>
  <c r="H19" i="9"/>
  <c r="H9" i="6"/>
  <c r="H20" i="7"/>
  <c r="H25" i="2"/>
  <c r="H21" i="5"/>
  <c r="H26" i="10"/>
  <c r="H10" i="1"/>
  <c r="H23" i="5"/>
  <c r="H14" i="5"/>
  <c r="H14" i="6"/>
  <c r="H6" i="4"/>
  <c r="H15" i="12"/>
  <c r="H9" i="8"/>
  <c r="H2" i="6"/>
  <c r="H19" i="8"/>
  <c r="H9" i="11"/>
  <c r="H22" i="5"/>
  <c r="H5" i="4"/>
  <c r="H12" i="10"/>
  <c r="H17" i="7"/>
  <c r="H7" i="10"/>
  <c r="H4" i="9"/>
  <c r="H28" i="1"/>
  <c r="H10" i="12"/>
  <c r="H13" i="4"/>
  <c r="H20" i="2"/>
  <c r="H19" i="12"/>
  <c r="H29" i="9"/>
  <c r="H15" i="8"/>
  <c r="H32" i="5"/>
  <c r="H28" i="6"/>
  <c r="H31" i="10"/>
  <c r="H30" i="10"/>
  <c r="H13" i="10"/>
  <c r="H18" i="8"/>
  <c r="H23" i="11"/>
  <c r="H19" i="5"/>
  <c r="H7" i="9"/>
  <c r="H2" i="8"/>
  <c r="H13" i="5"/>
  <c r="H25" i="9"/>
  <c r="H26" i="7"/>
  <c r="I6" i="6" l="1"/>
  <c r="I3" i="6"/>
  <c r="I2" i="6"/>
  <c r="I4" i="6"/>
  <c r="I16" i="6"/>
  <c r="I9" i="6"/>
  <c r="I23" i="6"/>
  <c r="I31" i="6"/>
  <c r="I30" i="6"/>
  <c r="I24" i="6"/>
  <c r="I25" i="6"/>
  <c r="I27" i="6"/>
  <c r="I26" i="6"/>
  <c r="I17" i="6"/>
  <c r="I18" i="6"/>
  <c r="I19" i="6"/>
  <c r="I20" i="6"/>
  <c r="I10" i="6"/>
  <c r="I13" i="6"/>
  <c r="I12" i="6"/>
  <c r="I11" i="6"/>
  <c r="I16" i="5"/>
  <c r="I30" i="5"/>
  <c r="I27" i="5"/>
  <c r="I29" i="5"/>
  <c r="I28" i="5"/>
  <c r="I13" i="5"/>
  <c r="I12" i="5"/>
  <c r="I14" i="5"/>
  <c r="I6" i="5"/>
  <c r="I5" i="5"/>
  <c r="I8" i="5"/>
  <c r="I9" i="5"/>
  <c r="I7" i="5"/>
  <c r="I19" i="5"/>
  <c r="I22" i="5"/>
  <c r="I21" i="5"/>
  <c r="I23" i="5"/>
  <c r="I20" i="5"/>
  <c r="I2" i="4"/>
  <c r="I4" i="4"/>
  <c r="I3" i="4"/>
  <c r="I30" i="4"/>
  <c r="I28" i="4"/>
  <c r="I31" i="4"/>
  <c r="I29" i="4"/>
  <c r="I23" i="4"/>
  <c r="I21" i="4"/>
  <c r="I25" i="4"/>
  <c r="I22" i="4"/>
  <c r="I24" i="4"/>
  <c r="I14" i="4"/>
  <c r="I17" i="4"/>
  <c r="I16" i="4"/>
  <c r="I18" i="4"/>
  <c r="I15" i="4"/>
  <c r="I10" i="4"/>
  <c r="I7" i="4"/>
  <c r="I9" i="4"/>
  <c r="I11" i="4"/>
  <c r="I8" i="4"/>
  <c r="I32" i="1"/>
  <c r="I31" i="1"/>
  <c r="I28" i="1"/>
  <c r="I26" i="1"/>
  <c r="I24" i="1"/>
  <c r="I25" i="1"/>
  <c r="I27" i="1"/>
  <c r="I18" i="1"/>
  <c r="I17" i="1"/>
  <c r="I20" i="1"/>
  <c r="I21" i="1"/>
  <c r="I19" i="1"/>
  <c r="I10" i="1"/>
  <c r="I13" i="1"/>
  <c r="I14" i="1"/>
  <c r="I12" i="1"/>
  <c r="I11" i="1"/>
  <c r="I7" i="1"/>
  <c r="I6" i="1"/>
  <c r="I4" i="1"/>
  <c r="I3" i="1"/>
  <c r="I5" i="1"/>
  <c r="I27" i="2"/>
  <c r="I24" i="2"/>
  <c r="I26" i="2"/>
  <c r="I25" i="2"/>
  <c r="I28" i="2"/>
  <c r="I20" i="2"/>
  <c r="I17" i="2"/>
  <c r="I21" i="2"/>
  <c r="I19" i="2"/>
  <c r="I18" i="2"/>
  <c r="I12" i="2"/>
  <c r="I11" i="2"/>
  <c r="I14" i="2"/>
  <c r="I13" i="2"/>
  <c r="I10" i="2"/>
  <c r="I6" i="2"/>
  <c r="I7" i="2"/>
  <c r="I3" i="2"/>
  <c r="I4"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<sst xmlns="http://schemas.openxmlformats.org/spreadsheetml/2006/main" count="570" uniqueCount="88">
  <si>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</si>
  <si>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</si>
  <si>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</si>
  <si>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</si>
  <si>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</si>
  <si>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</si>
  <si>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</si>
  <si>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</si>
  <si>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</si>
  <si>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</si>
  <si>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</si>
  <si>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</si>
  <si>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</si>
  <si>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</si>
  <si>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</si>
  <si>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</si>
  <si>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</si>
  <si>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</si>
  <si>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</si>
  <si>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</si>
  <si>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</si>
  <si>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</si>
  <si>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</si>
  <si>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</si>
  <si>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</si>
  <si>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</si>
  <si>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</si>
  <si>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</si>
  <si>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</si>
  <si>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</si>
  <si>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</si>
  <si>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</si>
  <si>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</si>
  <si>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</si>
  <si>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</si>
  <si>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</si>
  <si>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</si>
  <si>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</si>
  <si>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</si>
  <si>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</si>
  <si>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</si>
  <si>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</si>
  <si>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</si>
  <si>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</si>
  <si>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</si>
  <si>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</si>
  <si>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</si>
  <si>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</si>
  <si>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</si>
  <si>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</si>
  <si>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</si>
  <si>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</si>
  <si>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</si>
  <si>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</si>
  <si>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</si>
  <si>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</si>
  <si>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</si>
  <si>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</si>
  <si>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</si>
  <si>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</si>
  <si>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</si>
  <si>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</si>
  <si>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</si>
  <si>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</si>
  <si>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</si>
  <si>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</si>
  <si>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</si>
  <si>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</si>
  <si>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</si>
  <si>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</si>
  <si>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</si>
  <si>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</si>
  <si>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</si>
  <si>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€810</t>
  </si>
  <si>
    <t>Vorschuß € 810,00</t>
  </si>
  <si>
    <t>Vorschuss € 810,00</t>
  </si>
  <si>
    <t>Strafe € 32,00</t>
  </si>
  <si>
    <t>Matija JELICIC</t>
  </si>
  <si>
    <t>Fuschl am See</t>
  </si>
  <si>
    <t>Vorschuß € 310,00</t>
  </si>
  <si>
    <t>Zimmerabzug € 260,00</t>
  </si>
  <si>
    <t>38,5 bis Austritt</t>
  </si>
  <si>
    <t>61 ab Eintritt</t>
  </si>
  <si>
    <t>Austritt</t>
  </si>
  <si>
    <t>Eintritt</t>
  </si>
  <si>
    <t>Stand per 31.05.26:</t>
  </si>
  <si>
    <t xml:space="preserve">Krankurs </t>
  </si>
  <si>
    <t xml:space="preserve">Sicherheitsbekleidung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</si>
</sst>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1">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0" fillId="10" borderId="1" xfId="0" applyFill="1" applyBorder="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9" fillId="0" borderId="0" xfId="2" applyFont="1" applyProtection="1">
      <protection locked="0"/>
    </xf>
    <xf numFmtId="164" fontId="0" fillId="0" borderId="0" xfId="2" applyFont="1" applyFill="1" applyProtection="1">
      <protection locked="0"/>
    </xf>
  </cellXfs>
  <cellStyles count="3">
    <cellStyle name="Link" xfId="1" builtinId="8"/>
    <cellStyle name="Standard" xfId="0" builtinId="0"/>
    <cellStyle name="Währung" xfId="2" builtinId="4"/>
  </cellStyles>
  <dxfs count="5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Matija JELICIC</v>
      </c>
      <c r="N3" s="46"/>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c r="M17" s="1" t="s">
        <v>50</v>
      </c>
      <c r="N17" s="27">
        <f>SUM(G2:G32)</f>
        <v>115.49999999999999</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30</v>
      </c>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30</v>
      </c>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30</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v>30</v>
      </c>
      <c r="L32" s="39"/>
      <c r="O32" s="35"/>
      <c r="Q32" s="7"/>
    </row>
    <row r="33" spans="10:12" x14ac:dyDescent="0.35">
      <c r="K33" s="39"/>
      <c r="L33" s="39"/>
    </row>
    <row r="34" spans="10:12" x14ac:dyDescent="0.35">
      <c r="J34" s="2" t="s">
        <v>68</v>
      </c>
      <c r="K34" s="39">
        <f>SUM(K2:K33)</f>
        <v>600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1" priority="1">
      <formula>$C2="Feiertag"</formula>
    </cfRule>
    <cfRule type="expression" dxfId="5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c r="L3" s="39"/>
      <c r="M3" s="46" t="str">
        <f>Gesamt!A3</f>
        <v>Matija JELICIC</v>
      </c>
      <c r="N3" s="46"/>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Gesamt!B9+SUM(Gesamt!E2:E3)-SUM(Gesamt!J2:J3)</f>
        <v>-4.9737991503207013E-14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35">
      <c r="A30" s="29"/>
      <c r="B30"/>
      <c r="G30" s="27"/>
      <c r="H30" s="27"/>
      <c r="I30" s="27"/>
      <c r="J30" s="7"/>
      <c r="K30" s="39"/>
      <c r="L30" s="39"/>
      <c r="M30" s="42" t="s">
        <v>74</v>
      </c>
      <c r="O30" s="35"/>
      <c r="Q30" s="7"/>
    </row>
    <row r="31" spans="1:17" x14ac:dyDescent="0.35">
      <c r="A31" s="23"/>
      <c r="H31" s="7"/>
      <c r="I31" s="7"/>
      <c r="J31" s="2" t="s">
        <v>68</v>
      </c>
      <c r="K31" s="39">
        <f>SUM(K2:K30)</f>
        <v>150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9" priority="7">
      <formula>$C3="Feiertag"</formula>
    </cfRule>
    <cfRule type="expression" dxfId="48" priority="8">
      <formula>WEEKDAY($A3,2)&gt;=6</formula>
    </cfRule>
  </conditionalFormatting>
  <conditionalFormatting sqref="A8:I29">
    <cfRule type="expression" dxfId="47" priority="1">
      <formula>$C8="Feiertag"</formula>
    </cfRule>
    <cfRule type="expression" dxfId="46" priority="2">
      <formula>WEEKDAY($A8,2)&gt;=6</formula>
    </cfRule>
  </conditionalFormatting>
  <conditionalFormatting sqref="A2:J2 G3:J3 G4:I7 J4:J29">
    <cfRule type="expression" dxfId="45" priority="9">
      <formula>$C2="Feiertag"</formula>
    </cfRule>
    <cfRule type="expression" dxfId="4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6" t="str">
        <f>Gesamt!A3</f>
        <v>Matija JELICIC</v>
      </c>
      <c r="N3" s="46"/>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Gesamt!B9+SUM(Gesamt!E2:E4)-SUM(Gesamt!J2:J4)</f>
        <v>-8.1712414612411521E-14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2" t="s">
        <v>75</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M32" s="42" t="s">
        <v>76</v>
      </c>
      <c r="O32" s="35"/>
      <c r="Q32" s="7"/>
    </row>
    <row r="33" spans="10:12" x14ac:dyDescent="0.35">
      <c r="K33" s="39"/>
      <c r="L33" s="39"/>
    </row>
    <row r="34" spans="10:12" x14ac:dyDescent="0.35">
      <c r="J34" s="2" t="s">
        <v>68</v>
      </c>
      <c r="K34" s="39">
        <f>SUM(K2:K33)</f>
        <v>540</v>
      </c>
      <c r="L34" s="39">
        <f>SUM(L2:L33)</f>
        <v>306</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3" priority="9">
      <formula>$C3="Feiertag"</formula>
    </cfRule>
    <cfRule type="expression" dxfId="42" priority="10">
      <formula>WEEKDAY($A3,2)&gt;=6</formula>
    </cfRule>
  </conditionalFormatting>
  <conditionalFormatting sqref="A8:I32">
    <cfRule type="expression" dxfId="41" priority="1">
      <formula>$C8="Feiertag"</formula>
    </cfRule>
    <cfRule type="expression" dxfId="40" priority="2">
      <formula>WEEKDAY($A8,2)&gt;=6</formula>
    </cfRule>
  </conditionalFormatting>
  <conditionalFormatting sqref="A2:J2 G3:J3 G4:I7 J4:J32">
    <cfRule type="expression" dxfId="39" priority="11">
      <formula>$C2="Feiertag"</formula>
    </cfRule>
    <cfRule type="expression" dxfId="3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1" sqref="D21:F25"/>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c r="M3" s="46" t="str">
        <f>Gesamt!A3</f>
        <v>Matija JELICIC</v>
      </c>
      <c r="N3" s="46"/>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72</v>
      </c>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72</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72</v>
      </c>
      <c r="K7" s="39"/>
      <c r="L7" s="39"/>
      <c r="M7" s="1" t="s">
        <v>59</v>
      </c>
      <c r="N7" s="27">
        <f ca="1">Gesamt!B9+SUM(Gesamt!E2:E5)-SUM(Gesamt!J2:J5)</f>
        <v>-1.1191048088221578E-13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72</v>
      </c>
      <c r="K12" s="39">
        <v>30</v>
      </c>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72</v>
      </c>
      <c r="K13" s="39">
        <v>30</v>
      </c>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Gesamt!B5+Gesamt!B7-SUM(Gesamt!G2:G5)</f>
        <v>24</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2" t="s">
        <v>74</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35">
      <c r="A32" s="23"/>
      <c r="H32" s="7"/>
      <c r="I32" s="7"/>
      <c r="J32" s="7"/>
      <c r="K32" s="39"/>
      <c r="L32" s="39"/>
    </row>
    <row r="33" spans="10:12" x14ac:dyDescent="0.35">
      <c r="J33" s="2" t="s">
        <v>68</v>
      </c>
      <c r="K33" s="39">
        <f>SUM(K2:K32)</f>
        <v>750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7" priority="1">
      <formula>$C2="Feiertag"</formula>
    </cfRule>
    <cfRule type="expression" dxfId="36" priority="2">
      <formula>WEEKDAY($A2,2)&gt;=6</formula>
    </cfRule>
  </conditionalFormatting>
  <conditionalFormatting sqref="A5:I31">
    <cfRule type="expression" dxfId="35" priority="3">
      <formula>$C5="Feiertag"</formula>
    </cfRule>
    <cfRule type="expression" dxfId="34" priority="4">
      <formula>WEEKDAY($A5,2)&gt;=6</formula>
    </cfRule>
  </conditionalFormatting>
  <conditionalFormatting sqref="G2:J2 G3:I4 J3:J31">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6" zoomScaleNormal="100" workbookViewId="0">
      <selection activeCell="D27" sqref="D27:F30"/>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Matija JELICIC</v>
      </c>
      <c r="N3" s="46"/>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c r="L5" s="39"/>
      <c r="M5" s="1" t="s">
        <v>8</v>
      </c>
      <c r="N5" s="27">
        <f ca="1">SUM(I2:I32)</f>
        <v>-1.7763568394002505E-14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78</v>
      </c>
      <c r="K7" s="39"/>
      <c r="L7" s="39"/>
      <c r="M7" s="1" t="s">
        <v>59</v>
      </c>
      <c r="N7" s="27">
        <f ca="1">Gesamt!B9+SUM(Gesamt!E2:E6)-SUM(Gesamt!J2:J6)</f>
        <v>-1.2967404927621828E-13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78</v>
      </c>
      <c r="K8" s="39"/>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78</v>
      </c>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83</v>
      </c>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24</v>
      </c>
      <c r="O15" s="35"/>
      <c r="Q15" s="7"/>
    </row>
    <row r="16" spans="1:17" x14ac:dyDescent="0.3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99.5</v>
      </c>
      <c r="O17" s="43" t="s">
        <v>81</v>
      </c>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43" t="s">
        <v>82</v>
      </c>
      <c r="Q18" s="7"/>
    </row>
    <row r="19" spans="1:17" x14ac:dyDescent="0.35">
      <c r="A19" s="29">
        <v>46160</v>
      </c>
      <c r="B19" t="str">
        <f t="shared" si="0"/>
        <v>Mo</v>
      </c>
      <c r="G19" s="27">
        <f t="shared" si="1"/>
        <v>0</v>
      </c>
      <c r="H19" s="27">
        <f ca="1">IF(Q19&lt;&gt;"",Q19,IF(OR(C19="Feiertag",A19&lt;Gesamt!$B$11,A19&gt;Gesamt!$B$13,),0,INDIRECT("N"&amp;WEEKDAY(A19,2)+19)))</f>
        <v>8</v>
      </c>
      <c r="I19" s="27">
        <f t="shared" si="2"/>
        <v>0</v>
      </c>
      <c r="J19" s="7" t="s">
        <v>84</v>
      </c>
      <c r="K19" s="39"/>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78</v>
      </c>
      <c r="K28" s="39"/>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78</v>
      </c>
      <c r="K29" s="39"/>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78</v>
      </c>
      <c r="K30" s="39"/>
      <c r="L30" s="39"/>
      <c r="M30" s="42" t="s">
        <v>79</v>
      </c>
      <c r="N30" s="2" t="s">
        <v>85</v>
      </c>
      <c r="O30" s="44">
        <f>810*4+310</f>
        <v>3550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M32" s="42" t="s">
        <v>80</v>
      </c>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31" priority="11">
      <formula>$C5="Feiertag"</formula>
    </cfRule>
    <cfRule type="expression" dxfId="30" priority="12">
      <formula>WEEKDAY($A5,2)&gt;=6</formula>
    </cfRule>
  </conditionalFormatting>
  <conditionalFormatting sqref="A10:I32">
    <cfRule type="expression" dxfId="29" priority="1">
      <formula>$C10="Feiertag"</formula>
    </cfRule>
    <cfRule type="expression" dxfId="28" priority="2">
      <formula>WEEKDAY($A10,2)&gt;=6</formula>
    </cfRule>
  </conditionalFormatting>
  <conditionalFormatting sqref="A2:J4 G5:J5 G6:I9 J6:J32">
    <cfRule type="expression" dxfId="27" priority="15">
      <formula>$C2="Feiertag"</formula>
    </cfRule>
    <cfRule type="expression" dxfId="26" priority="16">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10" zoomScale="85" zoomScaleNormal="85" workbookViewId="0">
      <selection activeCell="K33" sqref="K33"/>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78</v>
      </c>
      <c r="K2" s="39">
        <v>11.94</v>
      </c>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78</v>
      </c>
      <c r="K3" s="39">
        <v>11.94</v>
      </c>
      <c r="L3" s="39"/>
      <c r="M3" s="46" t="str">
        <f>Gesamt!A3</f>
        <v>Matija JELICIC</v>
      </c>
      <c r="N3" s="46"/>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11.94</v>
      </c>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78</v>
      </c>
      <c r="K5" s="39"/>
      <c r="L5" s="39"/>
      <c r="M5" s="1" t="s">
        <v>8</v>
      </c>
      <c r="N5" s="27">
        <f ca="1">SUM(I2:I32)</f>
        <v>-1.2434497875801753E-14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78</v>
      </c>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78</v>
      </c>
      <c r="K7" s="39"/>
      <c r="L7" s="39"/>
      <c r="M7" s="1" t="s">
        <v>59</v>
      </c>
      <c r="N7" s="27">
        <f ca="1">Gesamt!B9+SUM(Gesamt!E2:E7)-SUM(Gesamt!J2:J7)</f>
        <v>-1.4210854715202004E-13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78</v>
      </c>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78</v>
      </c>
      <c r="K9" s="39">
        <v>11.94</v>
      </c>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11.94</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11.94</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11.94</v>
      </c>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78</v>
      </c>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69</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M30" s="45" t="s">
        <v>87</v>
      </c>
      <c r="N30" s="49">
        <v>60</v>
      </c>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M31" s="45" t="s">
        <v>86</v>
      </c>
      <c r="N31" s="49">
        <v>38.5</v>
      </c>
      <c r="O31" s="35"/>
      <c r="Q31" s="7"/>
    </row>
    <row r="32" spans="1:17" x14ac:dyDescent="0.35">
      <c r="A32" s="23"/>
      <c r="H32" s="7"/>
      <c r="I32" s="7"/>
      <c r="J32" s="7"/>
      <c r="K32" s="39"/>
      <c r="L32" s="39"/>
      <c r="Q32" s="7"/>
    </row>
    <row r="33" spans="10:12" x14ac:dyDescent="0.35">
      <c r="J33" s="2" t="s">
        <v>68</v>
      </c>
      <c r="K33" s="50">
        <f>SUM(K2:K32)</f>
        <v>83.58</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19 G16:I19 G20:J20 A21:J23 A24:C27 G24:J27">
    <cfRule type="expression" dxfId="25" priority="22">
      <formula>WEEKDAY($A2,2)&gt;=6</formula>
    </cfRule>
  </conditionalFormatting>
  <conditionalFormatting sqref="A16:F20">
    <cfRule type="expression" dxfId="24" priority="7">
      <formula>$C16="Feiertag"</formula>
    </cfRule>
    <cfRule type="expression" dxfId="23" priority="8">
      <formula>WEEKDAY($A16,2)&gt;=6</formula>
    </cfRule>
  </conditionalFormatting>
  <conditionalFormatting sqref="A5:I15">
    <cfRule type="expression" dxfId="22" priority="1">
      <formula>$C5="Feiertag"</formula>
    </cfRule>
    <cfRule type="expression" dxfId="21" priority="2">
      <formula>WEEKDAY($A5,2)&gt;=6</formula>
    </cfRule>
  </conditionalFormatting>
  <conditionalFormatting sqref="A21:J23 A2:C4 J3:J19 G16:I19 G20:J20 A24:C27 G24:J27">
    <cfRule type="expression" dxfId="20" priority="19">
      <formula>$C2="Feiertag"</formula>
    </cfRule>
  </conditionalFormatting>
  <conditionalFormatting sqref="A28:J31">
    <cfRule type="expression" dxfId="19" priority="11">
      <formula>$C28="Feiertag"</formula>
    </cfRule>
    <cfRule type="expression" dxfId="18" priority="12">
      <formula>WEEKDAY($A28,2)&gt;=6</formula>
    </cfRule>
  </conditionalFormatting>
  <conditionalFormatting sqref="D23:F27">
    <cfRule type="expression" dxfId="17" priority="13">
      <formula>$C23="Feiertag"</formula>
    </cfRule>
    <cfRule type="expression" dxfId="16" priority="14">
      <formula>WEEKDAY($A23,2)&gt;=6</formula>
    </cfRule>
  </conditionalFormatting>
  <conditionalFormatting sqref="D3:I4">
    <cfRule type="expression" dxfId="15" priority="5">
      <formula>$C3="Feiertag"</formula>
    </cfRule>
    <cfRule type="expression" dxfId="14" priority="6">
      <formula>WEEKDAY($A3,2)&gt;=6</formula>
    </cfRule>
  </conditionalFormatting>
  <conditionalFormatting sqref="D2:J2">
    <cfRule type="expression" dxfId="13" priority="3">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Matija JELICIC</v>
      </c>
      <c r="N3" s="46"/>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-1.4210854715202004E-13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Matija JELICIC</v>
      </c>
      <c r="N3" s="46"/>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-1.4210854715202004E-13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Matija JELICIC</v>
      </c>
      <c r="N3" s="46"/>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-1.4210854715202004E-13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Matija JELICIC</v>
      </c>
      <c r="N3" s="46"/>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-1.4210854715202004E-13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Matija JELICIC</v>
      </c>
      <c r="N3" s="46"/>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-1.4210854715202004E-13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17" sqref="C17"/>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Matija JELICIC</v>
      </c>
      <c r="N3" s="46"/>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-1.4210854715202004E-13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-2.1316282072803006E-14</v>
      </c>
      <c r="F2" s="8">
        <f>Januar!N9</f>
        <v>0</v>
      </c>
      <c r="G2" s="2">
        <f>Januar!N13</f>
        <v>0</v>
      </c>
      <c r="H2" s="7">
        <f>Januar!N17</f>
        <v>115.49999999999999</v>
      </c>
      <c r="I2" s="7"/>
      <c r="J2" s="7">
        <v>0</v>
      </c>
      <c r="Z2" s="2" t="b">
        <v>1</v>
      </c>
    </row>
    <row r="3" spans="1:26" ht="15" customHeight="1" x14ac:dyDescent="0.35">
      <c r="A3" s="47" t="s">
        <v>77</v>
      </c>
      <c r="B3" s="47"/>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24</v>
      </c>
      <c r="D5" s="6" t="s">
        <v>12</v>
      </c>
      <c r="E5" s="7">
        <f ca="1">April!N5</f>
        <v>-3.0198066269804258E-14</v>
      </c>
      <c r="F5" s="8">
        <f>April!N9</f>
        <v>0</v>
      </c>
      <c r="G5" s="2">
        <f>April!N13</f>
        <v>0</v>
      </c>
      <c r="H5" s="7">
        <f>April!N17</f>
        <v>162</v>
      </c>
      <c r="I5" s="7"/>
      <c r="J5" s="7">
        <v>0</v>
      </c>
      <c r="Z5" s="2" t="b">
        <v>1</v>
      </c>
    </row>
    <row r="6" spans="1:26" x14ac:dyDescent="0.35">
      <c r="D6" s="6" t="s">
        <v>13</v>
      </c>
      <c r="E6" s="7">
        <f ca="1">Mai!N5</f>
        <v>-1.7763568394002505E-14</v>
      </c>
      <c r="F6" s="8">
        <f>Mai!N9</f>
        <v>0</v>
      </c>
      <c r="G6" s="2">
        <f>Mai!N13</f>
        <v>0</v>
      </c>
      <c r="H6" s="7">
        <f>Mai!N17</f>
        <v>99.5</v>
      </c>
      <c r="I6" s="7"/>
      <c r="J6" s="7">
        <v>0</v>
      </c>
      <c r="Z6" s="2" t="b">
        <v>0</v>
      </c>
    </row>
    <row r="7" spans="1:26" x14ac:dyDescent="0.35">
      <c r="A7" s="1" t="s">
        <v>30</v>
      </c>
      <c r="B7" s="2">
        <v>0</v>
      </c>
      <c r="D7" s="6" t="s">
        <v>14</v>
      </c>
      <c r="E7" s="7">
        <f ca="1">Juni!N5</f>
        <v>-1.2434497875801753E-14</v>
      </c>
      <c r="F7" s="8">
        <f>Juni!N9</f>
        <v>0</v>
      </c>
      <c r="G7" s="2">
        <f>Juni!N13</f>
        <v>0</v>
      </c>
      <c r="H7" s="7">
        <f>Juni!N17</f>
        <v>69</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46034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-1.4210854715202004E-13</v>
      </c>
      <c r="F15" s="8">
        <f>SUM(F2:F13)</f>
        <v>0</v>
      </c>
      <c r="G15" s="2">
        <f>SUM(G2:G13)</f>
        <v>0</v>
      </c>
      <c r="H15" s="7">
        <f>SUM(H2:H13)</f>
        <v>769.99999999999989</v>
      </c>
      <c r="I15" s="7"/>
      <c r="J15" s="7">
        <f>SUM(J2:J13)</f>
        <v>0</v>
      </c>
    </row>
    <row r="16" spans="1:26" x14ac:dyDescent="0.35">
      <c r="A16" s="6" t="s">
        <v>9</v>
      </c>
      <c r="B16" s="7">
        <f>Januar!N27</f>
        <v>38.5</v>
      </c>
    </row>
    <row r="17" spans="1:7" x14ac:dyDescent="0.35">
      <c r="A17" s="6" t="s">
        <v>10</v>
      </c>
      <c r="B17" s="7">
        <f>Februar!N27</f>
        <v>38.5</v>
      </c>
      <c r="D17" s="4" t="s">
        <v>39</v>
      </c>
      <c r="E17" s="7">
        <f ca="1">SUM(E2:E13)+B9-J15</f>
        <v>-1.4210854715202004E-13</v>
      </c>
    </row>
    <row r="18" spans="1:7" x14ac:dyDescent="0.35">
      <c r="A18" s="6" t="s">
        <v>11</v>
      </c>
      <c r="B18" s="7">
        <f>März!N27</f>
        <v>38.5</v>
      </c>
      <c r="D18" s="9" t="s">
        <v>40</v>
      </c>
      <c r="G18" s="2">
        <f>B5+B7-G15</f>
        <v>24</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8" t="s">
        <v>55</v>
      </c>
    </row>
    <row r="24" spans="19:20" x14ac:dyDescent="0.35">
      <c r="S24" s="48"/>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2026-07-13T06:29:17Z</dcterms:modified>
</cp:coreProperties>
</file>