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397433AF-0813-48D1-8419-BE750D454CB8}" xr6:coauthVersionLast="47" xr6:coauthVersionMax="47" xr10:uidLastSave="{00000000-0000-0000-0000-000000000000}"/>
  <bookViews>
    <workbookView xWindow="10560" yWindow="25812"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7" i="5"/>
  <c r="I18" i="5"/>
  <c r="I24" i="5"/>
  <c r="I25" i="5"/>
  <c r="I26" i="5"/>
  <c r="I31" i="5"/>
  <c r="I32" i="5"/>
  <c r="I2" i="5"/>
  <c r="I3" i="4"/>
  <c r="I4" i="4"/>
  <c r="I5" i="4"/>
  <c r="I6" i="4"/>
  <c r="I7" i="4"/>
  <c r="I8" i="4"/>
  <c r="I9" i="4"/>
  <c r="I10" i="4"/>
  <c r="I11" i="4"/>
  <c r="I12" i="4"/>
  <c r="I13" i="4"/>
  <c r="I14" i="4"/>
  <c r="I15" i="4"/>
  <c r="I16" i="4"/>
  <c r="I17" i="4"/>
  <c r="I18" i="4"/>
  <c r="I19" i="4"/>
  <c r="I20" i="4"/>
  <c r="I21" i="4"/>
  <c r="I26" i="4"/>
  <c r="I27"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7" i="3"/>
  <c r="H6" i="3"/>
  <c r="H4" i="3"/>
  <c r="H31" i="3"/>
  <c r="H30" i="3"/>
  <c r="H7" i="3"/>
  <c r="H23" i="3"/>
  <c r="H16" i="3"/>
  <c r="H9" i="3"/>
  <c r="H3" i="3"/>
  <c r="H8" i="3"/>
  <c r="H14" i="3"/>
  <c r="H27" i="3"/>
  <c r="H22" i="3"/>
  <c r="H25" i="3"/>
  <c r="H32" i="3"/>
  <c r="H24" i="3"/>
  <c r="H29" i="3"/>
  <c r="H20" i="3"/>
  <c r="H21" i="3"/>
  <c r="H13" i="3"/>
  <c r="H15" i="3"/>
  <c r="H18" i="3"/>
  <c r="H11" i="3"/>
  <c r="H2" i="3"/>
  <c r="H10" i="3"/>
  <c r="H28"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7" i="10"/>
  <c r="H5" i="6"/>
  <c r="H26" i="5"/>
  <c r="H15" i="5"/>
  <c r="I15" i="5" s="1"/>
  <c r="H27" i="12"/>
  <c r="H2" i="5"/>
  <c r="H9" i="12"/>
  <c r="H26" i="12"/>
  <c r="H32" i="10"/>
  <c r="H4" i="10"/>
  <c r="H31" i="6"/>
  <c r="H20" i="2"/>
  <c r="H23" i="10"/>
  <c r="H3" i="8"/>
  <c r="H4" i="6"/>
  <c r="H4" i="5"/>
  <c r="H3" i="12"/>
  <c r="H3" i="9"/>
  <c r="H19" i="12"/>
  <c r="H20" i="1"/>
  <c r="H14" i="5"/>
  <c r="H11" i="5"/>
  <c r="H6" i="9"/>
  <c r="H6" i="1"/>
  <c r="H13" i="1"/>
  <c r="H15" i="8"/>
  <c r="H16" i="11"/>
  <c r="H32" i="8"/>
  <c r="H15" i="6"/>
  <c r="H2" i="9"/>
  <c r="H13" i="7"/>
  <c r="H19" i="2"/>
  <c r="H18" i="4"/>
  <c r="H18" i="9"/>
  <c r="H18" i="5"/>
  <c r="H29" i="5"/>
  <c r="H18" i="6"/>
  <c r="H24" i="11"/>
  <c r="H28" i="11"/>
  <c r="H4" i="9"/>
  <c r="H12" i="7"/>
  <c r="H19" i="5"/>
  <c r="H31" i="10"/>
  <c r="H20" i="7"/>
  <c r="H4" i="8"/>
  <c r="H24" i="9"/>
  <c r="H10" i="2"/>
  <c r="H31" i="8"/>
  <c r="H21" i="11"/>
  <c r="H13" i="6"/>
  <c r="H8" i="8"/>
  <c r="H15" i="2"/>
  <c r="H16" i="2"/>
  <c r="H12" i="8"/>
  <c r="H18" i="2"/>
  <c r="H12" i="12"/>
  <c r="H29" i="9"/>
  <c r="H24" i="6"/>
  <c r="H17" i="6"/>
  <c r="H8" i="7"/>
  <c r="H18" i="8"/>
  <c r="H14" i="12"/>
  <c r="H29" i="1"/>
  <c r="H18" i="10"/>
  <c r="H11" i="8"/>
  <c r="H4" i="1"/>
  <c r="H22" i="9"/>
  <c r="H31" i="1"/>
  <c r="H24" i="4"/>
  <c r="H31" i="7"/>
  <c r="H25" i="9"/>
  <c r="H7" i="5"/>
  <c r="H13" i="8"/>
  <c r="H32" i="7"/>
  <c r="H26" i="6"/>
  <c r="H3" i="2"/>
  <c r="H27" i="4"/>
  <c r="H25" i="12"/>
  <c r="H6" i="2"/>
  <c r="H10" i="10"/>
  <c r="H10" i="5"/>
  <c r="H17" i="10"/>
  <c r="H22" i="1"/>
  <c r="H26" i="2"/>
  <c r="H22" i="12"/>
  <c r="H28" i="6"/>
  <c r="H4" i="7"/>
  <c r="H13" i="10"/>
  <c r="H9" i="9"/>
  <c r="H2" i="4"/>
  <c r="H19" i="1"/>
  <c r="H7" i="6"/>
  <c r="H15" i="4"/>
  <c r="H29" i="4"/>
  <c r="H28" i="7"/>
  <c r="H29" i="2"/>
  <c r="H24" i="12"/>
  <c r="H31" i="11"/>
  <c r="H23" i="2"/>
  <c r="H23" i="7"/>
  <c r="H28" i="1"/>
  <c r="H13" i="5"/>
  <c r="H16" i="6"/>
  <c r="H5" i="8"/>
  <c r="H9" i="7"/>
  <c r="H3" i="11"/>
  <c r="H16" i="5"/>
  <c r="H7" i="2"/>
  <c r="H11" i="4"/>
  <c r="H7" i="4"/>
  <c r="H26" i="11"/>
  <c r="H2" i="2"/>
  <c r="H27" i="8"/>
  <c r="H6" i="12"/>
  <c r="H26" i="10"/>
  <c r="H30" i="7"/>
  <c r="H12" i="4"/>
  <c r="H31" i="4"/>
  <c r="H20" i="10"/>
  <c r="H16" i="4"/>
  <c r="H19" i="6"/>
  <c r="H21" i="2"/>
  <c r="H8" i="9"/>
  <c r="H26" i="3"/>
  <c r="H20" i="6"/>
  <c r="H30" i="5"/>
  <c r="H26" i="1"/>
  <c r="H23" i="6"/>
  <c r="H3" i="10"/>
  <c r="H18" i="12"/>
  <c r="H8" i="12"/>
  <c r="H13" i="2"/>
  <c r="H22" i="4"/>
  <c r="H32" i="5"/>
  <c r="H5" i="10"/>
  <c r="H17" i="11"/>
  <c r="H17" i="2"/>
  <c r="H9" i="10"/>
  <c r="H22" i="2"/>
  <c r="H28" i="9"/>
  <c r="H5" i="1"/>
  <c r="H25" i="2"/>
  <c r="H23" i="1"/>
  <c r="H21" i="7"/>
  <c r="H12" i="2"/>
  <c r="H14" i="10"/>
  <c r="H21" i="10"/>
  <c r="H29" i="10"/>
  <c r="H25" i="5"/>
  <c r="H5" i="5"/>
  <c r="H27" i="1"/>
  <c r="H9" i="6"/>
  <c r="H21" i="9"/>
  <c r="H23" i="5"/>
  <c r="H2" i="11"/>
  <c r="H12" i="3"/>
  <c r="H14" i="4"/>
  <c r="H4" i="11"/>
  <c r="H4" i="4"/>
  <c r="H5" i="12"/>
  <c r="H16" i="12"/>
  <c r="H13" i="11"/>
  <c r="H18" i="1"/>
  <c r="H18" i="11"/>
  <c r="H10" i="4"/>
  <c r="H20" i="11"/>
  <c r="H15" i="1"/>
  <c r="H19" i="3"/>
  <c r="H19" i="9"/>
  <c r="H17" i="5"/>
  <c r="H21" i="6"/>
  <c r="H5" i="2"/>
  <c r="H2" i="12"/>
  <c r="H8" i="11"/>
  <c r="H26" i="9"/>
  <c r="H23" i="9"/>
  <c r="H25" i="7"/>
  <c r="H6" i="8"/>
  <c r="H4" i="2"/>
  <c r="H8" i="5"/>
  <c r="H27" i="9"/>
  <c r="H7" i="10"/>
  <c r="H24" i="10"/>
  <c r="H18" i="7"/>
  <c r="H17" i="8"/>
  <c r="H21" i="1"/>
  <c r="H30" i="4"/>
  <c r="H23" i="12"/>
  <c r="H8" i="10"/>
  <c r="H10" i="11"/>
  <c r="H22" i="5"/>
  <c r="H6" i="6"/>
  <c r="H32" i="12"/>
  <c r="H17" i="12"/>
  <c r="H24" i="1"/>
  <c r="H14" i="9"/>
  <c r="H12" i="11"/>
  <c r="H7" i="1"/>
  <c r="H5" i="4"/>
  <c r="H8" i="4"/>
  <c r="H3" i="6"/>
  <c r="H4" i="12"/>
  <c r="H8" i="1"/>
  <c r="H14" i="1"/>
  <c r="H9" i="5"/>
  <c r="H27" i="5"/>
  <c r="H10" i="7"/>
  <c r="H6" i="10"/>
  <c r="H7" i="12"/>
  <c r="H14" i="7"/>
  <c r="H15" i="12"/>
  <c r="H17" i="1"/>
  <c r="H28" i="12"/>
  <c r="H12" i="10"/>
  <c r="H27" i="6"/>
  <c r="H6" i="7"/>
  <c r="H20" i="9"/>
  <c r="H30" i="10"/>
  <c r="H11" i="12"/>
  <c r="H8" i="6"/>
  <c r="H9" i="2"/>
  <c r="H11" i="6"/>
  <c r="H29" i="12"/>
  <c r="H10" i="6"/>
  <c r="H27" i="11"/>
  <c r="H22" i="6"/>
  <c r="H25" i="6"/>
  <c r="H19" i="11"/>
  <c r="H16" i="8"/>
  <c r="H5" i="3"/>
  <c r="H10" i="9"/>
  <c r="H14" i="2"/>
  <c r="H8" i="2"/>
  <c r="H31" i="12"/>
  <c r="H19" i="8"/>
  <c r="H30" i="11"/>
  <c r="H9" i="8"/>
  <c r="H13" i="12"/>
  <c r="H3" i="1"/>
  <c r="H24" i="2"/>
  <c r="H27" i="7"/>
  <c r="H11" i="10"/>
  <c r="H25" i="1"/>
  <c r="H30" i="8"/>
  <c r="H14" i="6"/>
  <c r="H2" i="7"/>
  <c r="H30" i="1"/>
  <c r="H20" i="12"/>
  <c r="H31" i="9"/>
  <c r="H11" i="2"/>
  <c r="H15" i="10"/>
  <c r="H29" i="8"/>
  <c r="H19" i="7"/>
  <c r="H20" i="8"/>
  <c r="H29" i="6"/>
  <c r="H19" i="10"/>
  <c r="H29" i="11"/>
  <c r="H30" i="12"/>
  <c r="H31" i="5"/>
  <c r="H25" i="4"/>
  <c r="H16" i="10"/>
  <c r="H15" i="9"/>
  <c r="H22" i="7"/>
  <c r="H21" i="12"/>
  <c r="H2" i="8"/>
  <c r="H13" i="9"/>
  <c r="H16" i="7"/>
  <c r="H17" i="9"/>
  <c r="H16" i="1"/>
  <c r="H26" i="4"/>
  <c r="H5" i="7"/>
  <c r="H14" i="11"/>
  <c r="H28" i="10"/>
  <c r="H29" i="7"/>
  <c r="H23" i="11"/>
  <c r="H7" i="8"/>
  <c r="H7" i="11"/>
  <c r="H21" i="8"/>
  <c r="H17" i="4"/>
  <c r="H20" i="4"/>
  <c r="H28" i="2"/>
  <c r="H16" i="9"/>
  <c r="H30" i="6"/>
  <c r="H11" i="11"/>
  <c r="H6" i="11"/>
  <c r="H15" i="11"/>
  <c r="H14" i="8"/>
  <c r="H6" i="5"/>
  <c r="H22" i="11"/>
  <c r="H23" i="4"/>
  <c r="H11" i="9"/>
  <c r="H27" i="2"/>
  <c r="H24" i="7"/>
  <c r="H13" i="4"/>
  <c r="H25" i="11"/>
  <c r="H17" i="7"/>
  <c r="H2" i="10"/>
  <c r="H26" i="7"/>
  <c r="H32" i="1"/>
  <c r="H10" i="8"/>
  <c r="H9" i="4"/>
  <c r="H19" i="4"/>
  <c r="H28" i="5"/>
  <c r="H6" i="4"/>
  <c r="H5" i="9"/>
  <c r="H15" i="7"/>
  <c r="H7" i="7"/>
  <c r="H5" i="11"/>
  <c r="H12" i="5"/>
  <c r="H12" i="6"/>
  <c r="H9" i="11"/>
  <c r="H28" i="4"/>
  <c r="H21" i="4"/>
  <c r="H2" i="1"/>
  <c r="H11" i="1"/>
  <c r="H21" i="5"/>
  <c r="H12" i="1"/>
  <c r="H11" i="7"/>
  <c r="H30" i="9"/>
  <c r="H3" i="5"/>
  <c r="H24" i="5"/>
  <c r="H7" i="9"/>
  <c r="H10" i="1"/>
  <c r="H23" i="8"/>
  <c r="H26" i="8"/>
  <c r="H9" i="1"/>
  <c r="H22" i="10"/>
  <c r="H22" i="8"/>
  <c r="H25" i="8"/>
  <c r="H20" i="5"/>
  <c r="H24" i="8"/>
  <c r="H12" i="9"/>
  <c r="H2" i="6"/>
  <c r="H3" i="4"/>
  <c r="H10" i="12"/>
  <c r="H3" i="7"/>
  <c r="H28" i="8"/>
  <c r="H25" i="10"/>
  <c r="I6" i="6" l="1"/>
  <c r="I31" i="6"/>
  <c r="I30" i="6"/>
  <c r="I4" i="6"/>
  <c r="I2" i="6"/>
  <c r="I3" i="6"/>
  <c r="I25" i="6"/>
  <c r="I27" i="6"/>
  <c r="I26" i="6"/>
  <c r="I23" i="6"/>
  <c r="I24" i="6"/>
  <c r="I17" i="6"/>
  <c r="I19" i="6"/>
  <c r="I16" i="6"/>
  <c r="I18" i="6"/>
  <c r="I20" i="6"/>
  <c r="I13" i="6"/>
  <c r="I12" i="6"/>
  <c r="I11" i="6"/>
  <c r="I9" i="6"/>
  <c r="I10" i="6"/>
  <c r="I16" i="5"/>
  <c r="I14" i="5"/>
  <c r="I13" i="5"/>
  <c r="I12" i="5"/>
  <c r="I28" i="5"/>
  <c r="I27" i="5"/>
  <c r="I29" i="5"/>
  <c r="I30" i="5"/>
  <c r="I21" i="5"/>
  <c r="I22" i="5"/>
  <c r="I19" i="5"/>
  <c r="I20" i="5"/>
  <c r="I23" i="5"/>
  <c r="I9" i="5"/>
  <c r="I7" i="5"/>
  <c r="I6" i="5"/>
  <c r="I5" i="5"/>
  <c r="I8" i="5"/>
  <c r="G27" i="12"/>
  <c r="I31" i="4"/>
  <c r="I28" i="4"/>
  <c r="I30" i="4"/>
  <c r="I29" i="4"/>
  <c r="I25" i="4"/>
  <c r="I24" i="4"/>
  <c r="I23" i="4"/>
  <c r="I22"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<sst xmlns="http://schemas.openxmlformats.org/spreadsheetml/2006/main" count="482" uniqueCount="80">
  <si>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</si>
  <si>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</si>
  <si>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</si>
  <si>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</si>
  <si>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</si>
  <si>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</si>
  <si>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</si>
  <si>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</si>
  <si>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</si>
  <si>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</si>
  <si>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</si>
  <si>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</si>
  <si>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</si>
  <si>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</si>
  <si>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</si>
  <si>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</si>
  <si>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</si>
  <si>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</si>
  <si>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</si>
  <si>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</si>
  <si>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</si>
  <si>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</si>
  <si>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</si>
  <si>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</si>
  <si>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</si>
  <si>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</si>
  <si>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</si>
  <si>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</si>
  <si>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</si>
  <si>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</si>
  <si>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</si>
  <si>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</si>
  <si>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</si>
  <si>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</si>
  <si>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</si>
  <si>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</si>
  <si>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</si>
  <si>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</si>
  <si>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</si>
  <si>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</si>
  <si>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</si>
  <si>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</si>
  <si>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</si>
  <si>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</si>
  <si>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</si>
  <si>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</si>
  <si>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</si>
  <si>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</si>
  <si>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</si>
  <si>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</si>
  <si>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</si>
  <si>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</si>
  <si>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</si>
  <si>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</si>
  <si>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</si>
  <si>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</si>
  <si>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</si>
  <si>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</si>
  <si>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</si>
  <si>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</si>
  <si>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</si>
  <si>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</si>
  <si>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</si>
  <si>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</si>
  <si>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</si>
  <si>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</si>
  <si>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</si>
  <si>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</si>
  <si>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</si>
  <si>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</si>
  <si>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</si>
  <si>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</si>
  <si>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</si>
  <si>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€ 310,00</t>
  </si>
  <si>
    <t>Denis-Maria TEODORU</t>
  </si>
  <si>
    <t>Vorschuß € 610,00</t>
  </si>
  <si>
    <t>Stand: 31.05.:</t>
  </si>
  <si>
    <t>Abzug Sicherheitsbekleidung</t>
  </si>
  <si>
    <t xml:space="preserve">Abzug Arbeitsbekleidung </t>
  </si>
  <si>
    <t>Zimmerkosten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</si>
</sst>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F75B0E"/>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9">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3" fillId="10" borderId="0" xfId="0" applyFont="1" applyFill="1" applyProtection="1">
      <protection locked="0"/>
    </xf>
    <xf numFmtId="164" fontId="0" fillId="0" borderId="1" xfId="2" applyFont="1" applyBorder="1" applyProtection="1">
      <protection locked="0"/>
    </xf>
    <xf numFmtId="0" fontId="9" fillId="0" borderId="0" xfId="0" applyFont="1" applyProtection="1">
      <protection locked="0"/>
    </xf>
    <xf numFmtId="164" fontId="9" fillId="0"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6" t="str">
        <f>Gesamt!A3</f>
        <v>Denis-Maria TEODORU</v>
      </c>
      <c r="N3" s="46"/>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25</v>
      </c>
      <c r="O15" s="35"/>
      <c r="Q15" s="7"/>
    </row>
    <row r="16" spans="1:21" x14ac:dyDescent="0.35">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2"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6" t="str">
        <f>Gesamt!A3</f>
        <v>Denis-Maria TEODORU</v>
      </c>
      <c r="N3" s="46"/>
      <c r="O3" s="35"/>
      <c r="Q3" s="7"/>
    </row>
    <row r="4" spans="1:17" x14ac:dyDescent="0.35">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Denis-Maria TEODORU</v>
      </c>
      <c r="N3" s="46"/>
      <c r="O3" s="35"/>
      <c r="Q3" s="7"/>
    </row>
    <row r="4" spans="1:17" x14ac:dyDescent="0.35">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6.5</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25</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28" sqref="D28:F3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Denis-Maria TEODORU</v>
      </c>
      <c r="N3" s="46"/>
      <c r="O3" s="35"/>
      <c r="Q3" s="7"/>
    </row>
    <row r="4" spans="1:17" x14ac:dyDescent="0.35">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-1.2434497875801753E-14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-1.2434497875801753E-14</v>
      </c>
      <c r="O7" s="35"/>
      <c r="Q7" s="7"/>
    </row>
    <row r="8" spans="1:17" x14ac:dyDescent="0.35">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25</v>
      </c>
      <c r="O15" s="35"/>
      <c r="Q15" s="7"/>
    </row>
    <row r="16" spans="1:17" x14ac:dyDescent="0.35">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62.499999999999993</v>
      </c>
      <c r="O17" s="35"/>
      <c r="Q17" s="7"/>
    </row>
    <row r="18" spans="1:17" x14ac:dyDescent="0.35">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v>30</v>
      </c>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v>30</v>
      </c>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M31" s="41" t="s">
        <v>73</v>
      </c>
      <c r="O31" s="35"/>
      <c r="Q31" s="7"/>
    </row>
    <row r="32" spans="1:17" x14ac:dyDescent="0.35">
      <c r="A32" s="23"/>
      <c r="H32" s="7"/>
      <c r="I32" s="7"/>
      <c r="J32" s="7"/>
      <c r="K32" s="39"/>
      <c r="L32" s="39"/>
    </row>
    <row r="33" spans="10:12" x14ac:dyDescent="0.35">
      <c r="J33" s="2" t="s">
        <v>68</v>
      </c>
      <c r="K33" s="39">
        <f>SUM(K2:K32)</f>
        <v>300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D19" sqref="D19:F2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Denis-Maria TEODORU</v>
      </c>
      <c r="N3" s="46"/>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c r="M7" s="1" t="s">
        <v>59</v>
      </c>
      <c r="N7" s="27">
        <f ca="1">Gesamt!B9+SUM(Gesamt!E2:E6)-SUM(Gesamt!J2:J6)</f>
        <v>-3.730349362740526E-14</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25</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c r="K30" s="39"/>
      <c r="L30" s="39"/>
      <c r="M30" s="42" t="s">
        <v>75</v>
      </c>
      <c r="N30" s="2" t="s">
        <v>76</v>
      </c>
      <c r="O30" s="43">
        <f>310+610</f>
        <v>920</v>
      </c>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360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3" priority="13">
      <formula>$C5="Feiertag"</formula>
    </cfRule>
    <cfRule type="expression" dxfId="22" priority="14">
      <formula>WEEKDAY($A5,2)&gt;=6</formula>
    </cfRule>
  </conditionalFormatting>
  <conditionalFormatting sqref="A10:I30">
    <cfRule type="expression" dxfId="21" priority="1">
      <formula>$C10="Feiertag"</formula>
    </cfRule>
    <cfRule type="expression" dxfId="20" priority="2">
      <formula>WEEKDAY($A10,2)&gt;=6</formula>
    </cfRule>
  </conditionalFormatting>
  <conditionalFormatting sqref="A2:J4 G5:J5 G6:I9 J6:J30 A31:J32">
    <cfRule type="expression" dxfId="19" priority="17">
      <formula>$C2="Feiertag"</formula>
    </cfRule>
    <cfRule type="expression" dxfId="18" priority="18">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C1" zoomScaleNormal="100" workbookViewId="0">
      <selection activeCell="K3" sqref="K3"/>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c r="M2" s="25"/>
      <c r="O2" s="35"/>
      <c r="Q2" s="7"/>
    </row>
    <row r="3" spans="1:17" x14ac:dyDescent="0.35">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c r="L3" s="39"/>
      <c r="M3" s="46" t="str">
        <f>Gesamt!A3</f>
        <v>Denis-Maria TEODORU</v>
      </c>
      <c r="N3" s="46"/>
      <c r="O3" s="35"/>
      <c r="Q3" s="7"/>
    </row>
    <row r="4" spans="1:17" x14ac:dyDescent="0.35">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t="s">
        <v>72</v>
      </c>
      <c r="K5" s="39"/>
      <c r="L5" s="39"/>
      <c r="M5" s="1" t="s">
        <v>8</v>
      </c>
      <c r="N5" s="27">
        <f ca="1">SUM(I2:I32)</f>
        <v>-2.1316282072803006E-14</v>
      </c>
      <c r="O5" s="35"/>
      <c r="Q5" s="7"/>
    </row>
    <row r="6" spans="1:17" x14ac:dyDescent="0.35">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72</v>
      </c>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t="s">
        <v>72</v>
      </c>
      <c r="K7" s="39"/>
      <c r="L7" s="39"/>
      <c r="M7" s="1" t="s">
        <v>59</v>
      </c>
      <c r="N7" s="27">
        <f ca="1">Gesamt!B9+SUM(Gesamt!E2:E7)-SUM(Gesamt!J2:J7)</f>
        <v>-5.8619775700208265E-14</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t="s">
        <v>72</v>
      </c>
      <c r="K8" s="39"/>
      <c r="L8" s="39"/>
      <c r="M8" s="25"/>
      <c r="O8" s="35"/>
      <c r="Q8" s="7"/>
    </row>
    <row r="9" spans="1:17" x14ac:dyDescent="0.35">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c r="L9" s="39"/>
      <c r="M9" s="1" t="s">
        <v>25</v>
      </c>
      <c r="N9">
        <f>COUNTIF(C2:C32,"krank")</f>
        <v>0</v>
      </c>
      <c r="O9" s="35"/>
      <c r="Q9" s="7"/>
    </row>
    <row r="10" spans="1:17" x14ac:dyDescent="0.35">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c r="L10" s="39"/>
      <c r="M10" s="25"/>
      <c r="O10" s="35"/>
      <c r="Q10" s="7"/>
    </row>
    <row r="11" spans="1:17" x14ac:dyDescent="0.35">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c r="L11" s="39"/>
      <c r="M11" s="1" t="s">
        <v>57</v>
      </c>
      <c r="N11" s="28">
        <f>SUM(Gesamt!F2:F7)</f>
        <v>0</v>
      </c>
      <c r="O11" s="35"/>
      <c r="Q11" s="7"/>
    </row>
    <row r="12" spans="1:17" x14ac:dyDescent="0.35">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c r="L12" s="39"/>
      <c r="M12" s="25"/>
      <c r="O12" s="35"/>
      <c r="Q12" s="7"/>
    </row>
    <row r="13" spans="1:17" x14ac:dyDescent="0.35">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72</v>
      </c>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t="s">
        <v>72</v>
      </c>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t="s">
        <v>72</v>
      </c>
      <c r="K15" s="39"/>
      <c r="L15" s="39"/>
      <c r="M15" s="1" t="s">
        <v>58</v>
      </c>
      <c r="N15">
        <f>Gesamt!B5+Gesamt!B7-SUM(Gesamt!G2:G7)</f>
        <v>25</v>
      </c>
      <c r="O15" s="35"/>
      <c r="Q15" s="7"/>
    </row>
    <row r="16" spans="1:17" x14ac:dyDescent="0.35">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c r="L16" s="39"/>
      <c r="O16" s="35"/>
      <c r="Q16" s="7"/>
    </row>
    <row r="17" spans="1:17" x14ac:dyDescent="0.35">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c r="L17" s="39"/>
      <c r="M17" s="1" t="s">
        <v>50</v>
      </c>
      <c r="N17" s="27">
        <f>SUM(G2:G32)</f>
        <v>115.5</v>
      </c>
      <c r="O17" s="35"/>
      <c r="Q17" s="7"/>
    </row>
    <row r="18" spans="1:17" x14ac:dyDescent="0.35">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c r="L18" s="39"/>
      <c r="O18" s="35"/>
      <c r="Q18" s="7"/>
    </row>
    <row r="19" spans="1:17" x14ac:dyDescent="0.35">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c r="L19" s="39"/>
      <c r="M19" s="13" t="s">
        <v>6</v>
      </c>
      <c r="O19" s="35"/>
      <c r="Q19" s="7"/>
    </row>
    <row r="20" spans="1:17" x14ac:dyDescent="0.35">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72</v>
      </c>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t="s">
        <v>72</v>
      </c>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x14ac:dyDescent="0.35">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8</v>
      </c>
      <c r="I30" s="27">
        <f t="shared" si="2"/>
        <v>0</v>
      </c>
      <c r="J30" s="7"/>
      <c r="K30" s="39"/>
      <c r="L30" s="39"/>
      <c r="M30" s="44" t="s">
        <v>77</v>
      </c>
      <c r="N30" s="45">
        <v>60</v>
      </c>
      <c r="O30" s="35"/>
      <c r="Q30" s="7"/>
    </row>
    <row r="31" spans="1:17" x14ac:dyDescent="0.35">
      <c r="A31" s="29">
        <v>46203</v>
      </c>
      <c r="B31" t="str">
        <f t="shared" si="0"/>
        <v>Di</v>
      </c>
      <c r="G31" s="27">
        <f t="shared" si="1"/>
        <v>0</v>
      </c>
      <c r="H31" s="27">
        <f ca="1">IF(Q31&lt;&gt;"",Q31,IF(OR(C31="Feiertag",A31&lt;Gesamt!$B$11,A31&gt;Gesamt!$B$13,),0,INDIRECT("N"&amp;WEEKDAY(A31,2)+19)))</f>
        <v>8</v>
      </c>
      <c r="I31" s="27">
        <f t="shared" si="2"/>
        <v>0</v>
      </c>
      <c r="J31" s="7"/>
      <c r="K31" s="39"/>
      <c r="L31" s="39"/>
      <c r="M31" s="44" t="s">
        <v>78</v>
      </c>
      <c r="N31" s="45">
        <v>250</v>
      </c>
      <c r="O31" s="35"/>
      <c r="Q31" s="7"/>
    </row>
    <row r="32" spans="1:17" x14ac:dyDescent="0.35">
      <c r="A32" s="23"/>
      <c r="H32" s="7"/>
      <c r="I32" s="7"/>
      <c r="J32" s="7"/>
      <c r="K32" s="39"/>
      <c r="L32" s="39"/>
      <c r="M32" s="44" t="s">
        <v>79</v>
      </c>
      <c r="N32" s="45">
        <v>270</v>
      </c>
      <c r="Q32" s="7"/>
    </row>
    <row r="33" spans="10:12" x14ac:dyDescent="0.35">
      <c r="J33" s="2" t="s">
        <v>68</v>
      </c>
      <c r="K33" s="39">
        <f>SUM(K2:K32)</f>
        <v>30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17" priority="5">
      <formula>$C2="Feiertag"</formula>
    </cfRule>
    <cfRule type="expression" dxfId="16" priority="6">
      <formula>WEEKDAY($A2,2)&gt;=6</formula>
    </cfRule>
  </conditionalFormatting>
  <conditionalFormatting sqref="A5:I31">
    <cfRule type="expression" dxfId="15" priority="1">
      <formula>$C5="Feiertag"</formula>
    </cfRule>
    <cfRule type="expression" dxfId="14" priority="2">
      <formula>WEEKDAY($A5,2)&gt;=6</formula>
    </cfRule>
  </conditionalFormatting>
  <conditionalFormatting sqref="G2:J2 G3:I4 J3:J31">
    <cfRule type="expression" dxfId="13" priority="13">
      <formula>$C2="Feiertag"</formula>
    </cfRule>
    <cfRule type="expression" dxfId="12" priority="1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Denis-Maria TEODORU</v>
      </c>
      <c r="N3" s="46"/>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-5.8619775700208265E-14</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Denis-Maria TEODORU</v>
      </c>
      <c r="N3" s="46"/>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-5.8619775700208265E-14</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Denis-Maria TEODORU</v>
      </c>
      <c r="N3" s="46"/>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-5.8619775700208265E-14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6" t="str">
        <f>Gesamt!A3</f>
        <v>Denis-Maria TEODORU</v>
      </c>
      <c r="N3" s="46"/>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-5.8619775700208265E-14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Denis-Maria TEODORU</v>
      </c>
      <c r="N3" s="46"/>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-5.8619775700208265E-14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D34" sqref="D34"/>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Denis-Maria TEODORU</v>
      </c>
      <c r="N3" s="46"/>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-5.8619775700208265E-14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7" t="s">
        <v>74</v>
      </c>
      <c r="B3" s="47"/>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25</v>
      </c>
      <c r="D5" s="6" t="s">
        <v>12</v>
      </c>
      <c r="E5" s="7">
        <f ca="1">April!N5</f>
        <v>-1.2434497875801753E-14</v>
      </c>
      <c r="F5" s="8">
        <f>April!N9</f>
        <v>0</v>
      </c>
      <c r="G5" s="2">
        <f>April!N13</f>
        <v>0</v>
      </c>
      <c r="H5" s="7">
        <f>April!N17</f>
        <v>62.499999999999993</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 ca="1">Juni!N5</f>
        <v>-2.1316282072803006E-14</v>
      </c>
      <c r="F7" s="8">
        <f>Juni!N9</f>
        <v>0</v>
      </c>
      <c r="G7" s="2">
        <f>Juni!N13</f>
        <v>0</v>
      </c>
      <c r="H7" s="7">
        <f>Juni!N17</f>
        <v>115.5</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46023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-5.8619775700208265E-14</v>
      </c>
      <c r="F15" s="8">
        <f>SUM(F2:F13)</f>
        <v>0</v>
      </c>
      <c r="G15" s="2">
        <f>SUM(G2:G13)</f>
        <v>0</v>
      </c>
      <c r="H15" s="7">
        <f>SUM(H2:H13)</f>
        <v>316</v>
      </c>
      <c r="I15" s="7"/>
      <c r="J15" s="7">
        <f>SUM(J2:J13)</f>
        <v>0</v>
      </c>
    </row>
    <row r="16" spans="1:26" x14ac:dyDescent="0.35">
      <c r="A16" s="6" t="s">
        <v>9</v>
      </c>
      <c r="B16" s="7">
        <f>Januar!N27</f>
        <v>38.5</v>
      </c>
    </row>
    <row r="17" spans="1:7" x14ac:dyDescent="0.35">
      <c r="A17" s="6" t="s">
        <v>10</v>
      </c>
      <c r="B17" s="7">
        <f>Februar!N27</f>
        <v>38.5</v>
      </c>
      <c r="D17" s="4" t="s">
        <v>39</v>
      </c>
      <c r="E17" s="7">
        <f ca="1">SUM(E2:E13)+B9-J15</f>
        <v>-5.8619775700208265E-14</v>
      </c>
    </row>
    <row r="18" spans="1:7" x14ac:dyDescent="0.35">
      <c r="A18" s="6" t="s">
        <v>11</v>
      </c>
      <c r="B18" s="7">
        <f>März!N27</f>
        <v>38.5</v>
      </c>
      <c r="D18" s="9" t="s">
        <v>40</v>
      </c>
      <c r="G18" s="2">
        <f>B5+B7-G15</f>
        <v>25</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8" t="s">
        <v>55</v>
      </c>
    </row>
    <row r="24" spans="19:20" x14ac:dyDescent="0.35">
      <c r="S24" s="48"/>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2026-07-15T07:23:32Z</dcterms:modified>
</cp:coreProperties>
</file>