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BD078F3B-DE88-4CD6-A489-B483BF8001D1}" xr6:coauthVersionLast="47" xr6:coauthVersionMax="47" xr10:uidLastSave="{00000000-0000-0000-0000-000000000000}"/>
  <bookViews>
    <workbookView xWindow="10560" yWindow="25812" windowWidth="23256" windowHeight="12456"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1" i="5"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7" i="3"/>
  <c r="H3" i="3"/>
  <c r="H10" i="3"/>
  <c r="H2" i="3"/>
  <c r="H6" i="3"/>
  <c r="H11" i="3"/>
  <c r="H9" i="3"/>
  <c r="H4" i="3"/>
  <c r="H21" i="3"/>
  <c r="H29" i="3"/>
  <c r="H28" i="3"/>
  <c r="H31" i="3"/>
  <c r="H24" i="3"/>
  <c r="H15" i="3"/>
  <c r="H30" i="3"/>
  <c r="H18" i="3"/>
  <c r="H22" i="3"/>
  <c r="H16" i="3"/>
  <c r="H25" i="3"/>
  <c r="H23" i="3"/>
  <c r="H20" i="3"/>
  <c r="H13" i="3"/>
  <c r="H14" i="3"/>
  <c r="H27" i="3"/>
  <c r="H17" i="3"/>
  <c r="H32"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7" i="4"/>
  <c r="H26" i="12"/>
  <c r="H16" i="8"/>
  <c r="H2" i="5"/>
  <c r="H15" i="5"/>
  <c r="H5" i="6"/>
  <c r="H2" i="11"/>
  <c r="H9" i="12"/>
  <c r="H26" i="5"/>
  <c r="H27" i="10"/>
  <c r="H27" i="12"/>
  <c r="H10" i="1"/>
  <c r="H7" i="11"/>
  <c r="H30" i="6"/>
  <c r="H23" i="1"/>
  <c r="H16" i="5"/>
  <c r="H28" i="2"/>
  <c r="H16" i="11"/>
  <c r="H7" i="7"/>
  <c r="H26" i="7"/>
  <c r="H27" i="7"/>
  <c r="H23" i="5"/>
  <c r="H23" i="9"/>
  <c r="H24" i="7"/>
  <c r="H18" i="4"/>
  <c r="H17" i="5"/>
  <c r="H13" i="9"/>
  <c r="H14" i="6"/>
  <c r="H9" i="9"/>
  <c r="H19" i="3"/>
  <c r="H9" i="8"/>
  <c r="H3" i="12"/>
  <c r="H6" i="12"/>
  <c r="H20" i="11"/>
  <c r="H19" i="6"/>
  <c r="H13" i="10"/>
  <c r="H13" i="4"/>
  <c r="H5" i="9"/>
  <c r="H30" i="8"/>
  <c r="H15" i="2"/>
  <c r="H29" i="10"/>
  <c r="H29" i="7"/>
  <c r="H32" i="12"/>
  <c r="H21" i="10"/>
  <c r="H6" i="10"/>
  <c r="H25" i="12"/>
  <c r="H24" i="6"/>
  <c r="H14" i="2"/>
  <c r="H14" i="11"/>
  <c r="H4" i="11"/>
  <c r="H20" i="10"/>
  <c r="H18" i="6"/>
  <c r="H23" i="2"/>
  <c r="H23" i="4"/>
  <c r="H12" i="12"/>
  <c r="H20" i="7"/>
  <c r="H2" i="10"/>
  <c r="H22" i="12"/>
  <c r="H19" i="7"/>
  <c r="H6" i="7"/>
  <c r="H14" i="8"/>
  <c r="H23" i="7"/>
  <c r="H4" i="2"/>
  <c r="H8" i="9"/>
  <c r="H22" i="2"/>
  <c r="H24" i="8"/>
  <c r="H27" i="6"/>
  <c r="H31" i="6"/>
  <c r="H28" i="12"/>
  <c r="H30" i="10"/>
  <c r="H31" i="9"/>
  <c r="H12" i="8"/>
  <c r="H12" i="10"/>
  <c r="H7" i="10"/>
  <c r="H6" i="6"/>
  <c r="H5" i="4"/>
  <c r="H8" i="11"/>
  <c r="H18" i="8"/>
  <c r="H4" i="7"/>
  <c r="H25" i="10"/>
  <c r="H6" i="4"/>
  <c r="H19" i="5"/>
  <c r="H7" i="5"/>
  <c r="H29" i="12"/>
  <c r="H13" i="6"/>
  <c r="H3" i="2"/>
  <c r="H17" i="2"/>
  <c r="H26" i="6"/>
  <c r="H21" i="9"/>
  <c r="H17" i="9"/>
  <c r="H28" i="1"/>
  <c r="H17" i="10"/>
  <c r="H19" i="2"/>
  <c r="H29" i="6"/>
  <c r="H20" i="6"/>
  <c r="H18" i="5"/>
  <c r="H15" i="1"/>
  <c r="H15" i="7"/>
  <c r="H6" i="8"/>
  <c r="H3" i="10"/>
  <c r="H31" i="7"/>
  <c r="H9" i="6"/>
  <c r="H20" i="9"/>
  <c r="H16" i="7"/>
  <c r="H21" i="11"/>
  <c r="H18" i="9"/>
  <c r="H8" i="6"/>
  <c r="H3" i="7"/>
  <c r="H8" i="5"/>
  <c r="H29" i="1"/>
  <c r="H8" i="1"/>
  <c r="H7" i="2"/>
  <c r="H29" i="5"/>
  <c r="H18" i="7"/>
  <c r="H8" i="12"/>
  <c r="H27" i="1"/>
  <c r="H24" i="9"/>
  <c r="H3" i="1"/>
  <c r="H24" i="4"/>
  <c r="H25" i="4"/>
  <c r="H13" i="12"/>
  <c r="H22" i="9"/>
  <c r="H20" i="2"/>
  <c r="H19" i="1"/>
  <c r="H25" i="5"/>
  <c r="H17" i="8"/>
  <c r="H15" i="6"/>
  <c r="H29" i="11"/>
  <c r="H2" i="8"/>
  <c r="H7" i="6"/>
  <c r="H6" i="11"/>
  <c r="H23" i="6"/>
  <c r="H11" i="5"/>
  <c r="H31" i="5"/>
  <c r="H6" i="1"/>
  <c r="H10" i="9"/>
  <c r="H26" i="10"/>
  <c r="H21" i="2"/>
  <c r="H8" i="4"/>
  <c r="H2" i="1"/>
  <c r="H19" i="12"/>
  <c r="H17" i="7"/>
  <c r="H22" i="6"/>
  <c r="H11" i="6"/>
  <c r="H28" i="10"/>
  <c r="H3" i="9"/>
  <c r="H9" i="11"/>
  <c r="H14" i="1"/>
  <c r="H26" i="9"/>
  <c r="H20" i="5"/>
  <c r="H29" i="9"/>
  <c r="H5" i="7"/>
  <c r="H13" i="1"/>
  <c r="H28" i="7"/>
  <c r="H21" i="7"/>
  <c r="H2" i="6"/>
  <c r="H19" i="10"/>
  <c r="H24" i="10"/>
  <c r="H22" i="5"/>
  <c r="H5" i="1"/>
  <c r="H21" i="5"/>
  <c r="H31" i="4"/>
  <c r="H19" i="11"/>
  <c r="H11" i="8"/>
  <c r="H3" i="11"/>
  <c r="H15" i="9"/>
  <c r="H25" i="7"/>
  <c r="H10" i="6"/>
  <c r="H10" i="5"/>
  <c r="H11" i="12"/>
  <c r="H21" i="12"/>
  <c r="H31" i="11"/>
  <c r="H8" i="10"/>
  <c r="H30" i="9"/>
  <c r="H18" i="12"/>
  <c r="H15" i="8"/>
  <c r="H10" i="8"/>
  <c r="H22" i="10"/>
  <c r="H9" i="7"/>
  <c r="H25" i="8"/>
  <c r="H16" i="9"/>
  <c r="H25" i="11"/>
  <c r="H12" i="1"/>
  <c r="H8" i="7"/>
  <c r="H8" i="2"/>
  <c r="H5" i="8"/>
  <c r="H3" i="5"/>
  <c r="H19" i="8"/>
  <c r="H4" i="9"/>
  <c r="H30" i="1"/>
  <c r="H2" i="12"/>
  <c r="H9" i="10"/>
  <c r="H11" i="9"/>
  <c r="H5" i="11"/>
  <c r="H10" i="11"/>
  <c r="H11" i="11"/>
  <c r="H17" i="6"/>
  <c r="H31" i="1"/>
  <c r="H3" i="6"/>
  <c r="H6" i="9"/>
  <c r="H24" i="2"/>
  <c r="H3" i="4"/>
  <c r="H26" i="2"/>
  <c r="H30" i="12"/>
  <c r="H9" i="5"/>
  <c r="H4" i="4"/>
  <c r="H5" i="10"/>
  <c r="H14" i="5"/>
  <c r="H25" i="1"/>
  <c r="H23" i="11"/>
  <c r="H23" i="12"/>
  <c r="H32" i="7"/>
  <c r="H5" i="12"/>
  <c r="H10" i="10"/>
  <c r="H9" i="1"/>
  <c r="H32" i="5"/>
  <c r="H22" i="11"/>
  <c r="H20" i="4"/>
  <c r="H4" i="6"/>
  <c r="H9" i="2"/>
  <c r="H25" i="6"/>
  <c r="H31" i="8"/>
  <c r="H30" i="11"/>
  <c r="H29" i="4"/>
  <c r="H28" i="9"/>
  <c r="H22" i="8"/>
  <c r="H15" i="10"/>
  <c r="H16" i="12"/>
  <c r="H11" i="2"/>
  <c r="H27" i="4"/>
  <c r="H26" i="1"/>
  <c r="H10" i="7"/>
  <c r="H11" i="4"/>
  <c r="H25" i="2"/>
  <c r="H12" i="11"/>
  <c r="H27" i="8"/>
  <c r="H28" i="6"/>
  <c r="H29" i="8"/>
  <c r="H14" i="4"/>
  <c r="H12" i="5"/>
  <c r="H14" i="7"/>
  <c r="H9" i="4"/>
  <c r="H20" i="1"/>
  <c r="H18" i="11"/>
  <c r="H18" i="2"/>
  <c r="H4" i="5"/>
  <c r="H12" i="9"/>
  <c r="H21" i="8"/>
  <c r="H28" i="11"/>
  <c r="H2" i="2"/>
  <c r="H16" i="4"/>
  <c r="H15" i="11"/>
  <c r="H16" i="1"/>
  <c r="H17" i="1"/>
  <c r="H14" i="12"/>
  <c r="H12" i="4"/>
  <c r="H4" i="1"/>
  <c r="H26" i="3"/>
  <c r="H23" i="10"/>
  <c r="H7" i="9"/>
  <c r="H11" i="7"/>
  <c r="H18" i="10"/>
  <c r="H12" i="7"/>
  <c r="H10" i="12"/>
  <c r="H4" i="8"/>
  <c r="H24" i="5"/>
  <c r="H27" i="9"/>
  <c r="H6" i="2"/>
  <c r="H32" i="1"/>
  <c r="H27" i="5"/>
  <c r="H2" i="4"/>
  <c r="H22" i="1"/>
  <c r="H14" i="9"/>
  <c r="H8" i="8"/>
  <c r="H22" i="4"/>
  <c r="H11" i="10"/>
  <c r="H11" i="1"/>
  <c r="H17" i="11"/>
  <c r="H16" i="2"/>
  <c r="H26" i="4"/>
  <c r="H17" i="4"/>
  <c r="H16" i="6"/>
  <c r="H5" i="2"/>
  <c r="H23" i="8"/>
  <c r="H4" i="12"/>
  <c r="H32" i="10"/>
  <c r="H28" i="5"/>
  <c r="H15" i="4"/>
  <c r="H30" i="5"/>
  <c r="H13" i="5"/>
  <c r="H15" i="12"/>
  <c r="H18" i="1"/>
  <c r="H28" i="4"/>
  <c r="H7" i="8"/>
  <c r="H12" i="2"/>
  <c r="H21" i="1"/>
  <c r="H3" i="8"/>
  <c r="H29" i="2"/>
  <c r="H21" i="4"/>
  <c r="H24" i="12"/>
  <c r="H13" i="7"/>
  <c r="H19" i="9"/>
  <c r="H30" i="4"/>
  <c r="H26" i="8"/>
  <c r="H31" i="10"/>
  <c r="H27" i="2"/>
  <c r="H28" i="8"/>
  <c r="H26" i="11"/>
  <c r="H7" i="12"/>
  <c r="H16" i="10"/>
  <c r="H13" i="11"/>
  <c r="H4" i="10"/>
  <c r="H24" i="1"/>
  <c r="H7" i="1"/>
  <c r="H2" i="7"/>
  <c r="H6" i="5"/>
  <c r="H20" i="12"/>
  <c r="H5" i="5"/>
  <c r="H17" i="12"/>
  <c r="H13" i="8"/>
  <c r="H27" i="11"/>
  <c r="H20" i="8"/>
  <c r="H30" i="7"/>
  <c r="H13" i="2"/>
  <c r="H25" i="9"/>
  <c r="H21" i="6"/>
  <c r="H12" i="6"/>
  <c r="H19" i="4"/>
  <c r="H24" i="11"/>
  <c r="H10" i="4"/>
  <c r="H10" i="2"/>
  <c r="H22" i="7"/>
  <c r="H2" i="9"/>
  <c r="H32" i="8"/>
  <c r="H14" i="10"/>
  <c r="H31" i="12"/>
  <c r="G20" i="6" l="1"/>
  <c r="N17" i="6" s="1"/>
  <c r="H7" i="13" s="1"/>
  <c r="I6" i="6"/>
  <c r="I4" i="6"/>
  <c r="I2" i="6"/>
  <c r="I3" i="6"/>
  <c r="I30" i="6"/>
  <c r="I31" i="6"/>
  <c r="I25" i="6"/>
  <c r="I23" i="6"/>
  <c r="I27" i="6"/>
  <c r="I26" i="6"/>
  <c r="I24" i="6"/>
  <c r="I11" i="6"/>
  <c r="I10" i="6"/>
  <c r="I9" i="6"/>
  <c r="I13" i="6"/>
  <c r="I12" i="6"/>
  <c r="I18" i="6"/>
  <c r="I17" i="6"/>
  <c r="I19" i="6"/>
  <c r="I16" i="6"/>
  <c r="I28" i="5"/>
  <c r="I30" i="5"/>
  <c r="I29" i="5"/>
  <c r="I27" i="5"/>
  <c r="I16" i="5"/>
  <c r="I14" i="5"/>
  <c r="I13" i="5"/>
  <c r="I12" i="5"/>
  <c r="I9" i="5"/>
  <c r="I7" i="5"/>
  <c r="I5" i="5"/>
  <c r="I6" i="5"/>
  <c r="I8" i="5"/>
  <c r="I20" i="5"/>
  <c r="I19" i="5"/>
  <c r="I23" i="5"/>
  <c r="I22" i="5"/>
  <c r="I21" i="5"/>
  <c r="G2" i="5"/>
  <c r="N17" i="5" s="1"/>
  <c r="H6" i="13" s="1"/>
  <c r="I4" i="4"/>
  <c r="I3" i="4"/>
  <c r="I2" i="4"/>
  <c r="I28" i="4"/>
  <c r="I30" i="4"/>
  <c r="I29" i="4"/>
  <c r="I31" i="4"/>
  <c r="I25" i="4"/>
  <c r="I21" i="4"/>
  <c r="I22" i="4"/>
  <c r="I23" i="4"/>
  <c r="I24" i="4"/>
  <c r="I17" i="4"/>
  <c r="I15" i="4"/>
  <c r="I16" i="4"/>
  <c r="I14" i="4"/>
  <c r="I18" i="4"/>
  <c r="I7" i="4"/>
  <c r="I10" i="4"/>
  <c r="I8" i="4"/>
  <c r="I11" i="4"/>
  <c r="I9" i="4"/>
  <c r="I31" i="1"/>
  <c r="I32" i="1"/>
  <c r="I26" i="1"/>
  <c r="I25" i="1"/>
  <c r="I28" i="1"/>
  <c r="I24" i="1"/>
  <c r="I27" i="1"/>
  <c r="I19" i="1"/>
  <c r="I20" i="1"/>
  <c r="I18" i="1"/>
  <c r="I17" i="1"/>
  <c r="I21" i="1"/>
  <c r="I11" i="1"/>
  <c r="I13" i="1"/>
  <c r="I14" i="1"/>
  <c r="I12" i="1"/>
  <c r="I10" i="1"/>
  <c r="I6" i="1"/>
  <c r="I3" i="1"/>
  <c r="I4" i="1"/>
  <c r="I5" i="1"/>
  <c r="I7" i="1"/>
  <c r="I28" i="2"/>
  <c r="I25" i="2"/>
  <c r="I26" i="2"/>
  <c r="I27" i="2"/>
  <c r="I24" i="2"/>
  <c r="I20" i="2"/>
  <c r="I21" i="2"/>
  <c r="I19" i="2"/>
  <c r="I17" i="2"/>
  <c r="I18" i="2"/>
  <c r="I14" i="2"/>
  <c r="I12" i="2"/>
  <c r="I11" i="2"/>
  <c r="I10" i="2"/>
  <c r="I13" i="2"/>
  <c r="I3" i="2"/>
  <c r="I7" i="2"/>
  <c r="I6" i="2"/>
  <c r="I5"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20" i="6" l="1"/>
  <c r="N5" i="6" s="1"/>
  <c r="E7" i="13" s="1"/>
  <c r="I32" i="3"/>
  <c r="I24" i="3"/>
  <c r="N17" i="12"/>
  <c r="H13" i="13" s="1"/>
  <c r="N5" i="12"/>
  <c r="E13" i="13" s="1"/>
  <c r="N5" i="1"/>
  <c r="E4" i="13" s="1"/>
  <c r="N5" i="8"/>
  <c r="E9" i="13" s="1"/>
  <c r="N5" i="7"/>
  <c r="E8"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<sst xmlns="http://schemas.openxmlformats.org/spreadsheetml/2006/main" count="602" uniqueCount="81">
  <si>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</si>
  <si>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</si>
  <si>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</si>
  <si>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</si>
  <si>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</si>
  <si>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</si>
  <si>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</si>
  <si>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</si>
  <si>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</si>
  <si>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</si>
  <si>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</si>
  <si>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</si>
  <si>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</si>
  <si>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</si>
  <si>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</si>
  <si>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</si>
  <si>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</si>
  <si>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</si>
  <si>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</si>
  <si>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</si>
  <si>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</si>
  <si>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</si>
  <si>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</si>
  <si>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</si>
  <si>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</si>
  <si>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</si>
  <si>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</si>
  <si>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</si>
  <si>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</si>
  <si>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</si>
  <si>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</si>
  <si>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</si>
  <si>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</si>
  <si>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</si>
  <si>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</si>
  <si>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</si>
  <si>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</si>
  <si>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</si>
  <si>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</si>
  <si>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</si>
  <si>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</si>
  <si>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</si>
  <si>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</si>
  <si>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</si>
  <si>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</si>
  <si>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</si>
  <si>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</si>
  <si>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</si>
  <si>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</si>
  <si>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</si>
  <si>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</si>
  <si>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</si>
  <si>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</si>
  <si>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</si>
  <si>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</si>
  <si>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</si>
  <si>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</si>
  <si>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</si>
  <si>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</si>
  <si>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</si>
  <si>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</si>
  <si>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</si>
  <si>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</si>
  <si>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</si>
  <si>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</si>
  <si>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</si>
  <si>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</si>
  <si>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</si>
  <si>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</si>
  <si>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</si>
  <si>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</si>
  <si>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</si>
  <si>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Gerrit Wichers</t>
  </si>
  <si>
    <t>Wien</t>
  </si>
  <si>
    <t>Vorschuß € 1010,00</t>
  </si>
  <si>
    <t>Belege € 105,10</t>
  </si>
  <si>
    <t>Wien PVA</t>
  </si>
  <si>
    <t>Schlier</t>
  </si>
  <si>
    <t>Eichstädt</t>
  </si>
  <si>
    <t>Stand 31.05.:</t>
  </si>
  <si>
    <t>Kranführerschein € 38,50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</si>
</sst>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9">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3" fillId="10" borderId="0" xfId="0" applyFont="1" applyFill="1" applyProtection="1">
      <protection locked="0"/>
    </xf>
    <xf numFmtId="164" fontId="0" fillId="0" borderId="1" xfId="2" applyFont="1" applyBorder="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5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0" zoomScaleNormal="100" workbookViewId="0">
      <selection activeCell="D20" sqref="D20:F2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Gerrit Wichers</v>
      </c>
      <c r="N3" s="46"/>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28</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115.49999999999999</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M31" s="41"/>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t="s">
        <v>73</v>
      </c>
      <c r="K32" s="39"/>
      <c r="L32" s="39"/>
      <c r="O32" s="35"/>
      <c r="Q32" s="7"/>
    </row>
    <row r="33" spans="10:12" x14ac:dyDescent="0.35">
      <c r="K33" s="39"/>
      <c r="L33" s="39"/>
    </row>
    <row r="34" spans="10:12" x14ac:dyDescent="0.35">
      <c r="J34" s="2" t="s">
        <v>68</v>
      </c>
      <c r="K34" s="39">
        <f>SUM(K2:K33)</f>
        <v>450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9" priority="1">
      <formula>$C2="Feiertag"</formula>
    </cfRule>
    <cfRule type="expression" dxfId="4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6"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6" t="str">
        <f>Gesamt!A3</f>
        <v>Gerrit Wichers</v>
      </c>
      <c r="N3" s="46"/>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-4.9737991503207013E-14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73</v>
      </c>
      <c r="K8" s="39">
        <v>30</v>
      </c>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73</v>
      </c>
      <c r="K9" s="39">
        <v>30</v>
      </c>
      <c r="L9" s="39"/>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73</v>
      </c>
      <c r="K15" s="39">
        <v>30</v>
      </c>
      <c r="L15" s="39"/>
      <c r="M15" s="1" t="s">
        <v>58</v>
      </c>
      <c r="N15">
        <f>Gesamt!B5+Gesamt!B7-SUM(Gesamt!G2:G3)</f>
        <v>28</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73</v>
      </c>
      <c r="K16" s="39">
        <v>30</v>
      </c>
      <c r="L16" s="39"/>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t="s">
        <v>73</v>
      </c>
      <c r="K22" s="39">
        <v>30</v>
      </c>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73</v>
      </c>
      <c r="K23" s="39">
        <v>30</v>
      </c>
      <c r="L23" s="39"/>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73</v>
      </c>
      <c r="K29" s="39">
        <v>30</v>
      </c>
      <c r="L29" s="39"/>
      <c r="O29" s="35"/>
      <c r="Q29" s="7"/>
    </row>
    <row r="30" spans="1:17" x14ac:dyDescent="0.35">
      <c r="A30" s="29"/>
      <c r="B30"/>
      <c r="G30" s="27"/>
      <c r="H30" s="27"/>
      <c r="I30" s="27"/>
      <c r="J30" s="7"/>
      <c r="K30" s="39"/>
      <c r="L30" s="39"/>
      <c r="M30" s="42" t="s">
        <v>74</v>
      </c>
      <c r="O30" s="35"/>
      <c r="Q30" s="7"/>
    </row>
    <row r="31" spans="1:17" x14ac:dyDescent="0.35">
      <c r="A31" s="23"/>
      <c r="H31" s="7"/>
      <c r="I31" s="7"/>
      <c r="J31" s="2" t="s">
        <v>68</v>
      </c>
      <c r="K31" s="39">
        <f>SUM(K2:K30)</f>
        <v>840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47" priority="7">
      <formula>$C3="Feiertag"</formula>
    </cfRule>
    <cfRule type="expression" dxfId="46" priority="8">
      <formula>WEEKDAY($A3,2)&gt;=6</formula>
    </cfRule>
  </conditionalFormatting>
  <conditionalFormatting sqref="A8:I29">
    <cfRule type="expression" dxfId="45" priority="1">
      <formula>$C8="Feiertag"</formula>
    </cfRule>
    <cfRule type="expression" dxfId="44" priority="2">
      <formula>WEEKDAY($A8,2)&gt;=6</formula>
    </cfRule>
  </conditionalFormatting>
  <conditionalFormatting sqref="A2:J2 G3:J3 G4:I7 J4:J29">
    <cfRule type="expression" dxfId="43" priority="9">
      <formula>$C2="Feiertag"</formula>
    </cfRule>
    <cfRule type="expression" dxfId="42"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0"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v>17</v>
      </c>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6" t="str">
        <f>Gesamt!A3</f>
        <v>Gerrit Wichers</v>
      </c>
      <c r="N3" s="46"/>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-8.1712414612411521E-14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28</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M30" s="42" t="s">
        <v>74</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M32" s="43" t="s">
        <v>75</v>
      </c>
      <c r="O32" s="35"/>
      <c r="Q32" s="7"/>
    </row>
    <row r="33" spans="10:12" x14ac:dyDescent="0.35">
      <c r="K33" s="39"/>
      <c r="L33" s="39"/>
    </row>
    <row r="34" spans="10:12" x14ac:dyDescent="0.35">
      <c r="J34" s="2" t="s">
        <v>68</v>
      </c>
      <c r="K34" s="39">
        <f>SUM(K2:K33)</f>
        <v>930</v>
      </c>
      <c r="L34" s="39">
        <f>SUM(L2:L33)</f>
        <v>527</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41" priority="9">
      <formula>$C3="Feiertag"</formula>
    </cfRule>
    <cfRule type="expression" dxfId="40" priority="10">
      <formula>WEEKDAY($A3,2)&gt;=6</formula>
    </cfRule>
  </conditionalFormatting>
  <conditionalFormatting sqref="A8:I32">
    <cfRule type="expression" dxfId="39" priority="1">
      <formula>$C8="Feiertag"</formula>
    </cfRule>
    <cfRule type="expression" dxfId="38" priority="2">
      <formula>WEEKDAY($A8,2)&gt;=6</formula>
    </cfRule>
  </conditionalFormatting>
  <conditionalFormatting sqref="A2:J2 G3:J3 G4:I7 J4:J32">
    <cfRule type="expression" dxfId="37" priority="11">
      <formula>$C2="Feiertag"</formula>
    </cfRule>
    <cfRule type="expression" dxfId="3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3" zoomScaleNormal="100" workbookViewId="0">
      <selection activeCell="D21" sqref="D21:F25"/>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76</v>
      </c>
      <c r="K2" s="39">
        <v>30</v>
      </c>
      <c r="L2" s="39">
        <v>17</v>
      </c>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76</v>
      </c>
      <c r="K3" s="39">
        <v>30</v>
      </c>
      <c r="L3" s="39">
        <v>17</v>
      </c>
      <c r="M3" s="46" t="str">
        <f>Gesamt!A3</f>
        <v>Gerrit Wichers</v>
      </c>
      <c r="N3" s="46"/>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76</v>
      </c>
      <c r="K4" s="39">
        <v>30</v>
      </c>
      <c r="L4" s="39">
        <v>17</v>
      </c>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76</v>
      </c>
      <c r="K5" s="39">
        <v>30</v>
      </c>
      <c r="L5" s="39">
        <v>17</v>
      </c>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76</v>
      </c>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76</v>
      </c>
      <c r="K7" s="39"/>
      <c r="L7" s="39"/>
      <c r="M7" s="1" t="s">
        <v>59</v>
      </c>
      <c r="N7" s="27">
        <f ca="1">Gesamt!B9+SUM(Gesamt!E2:E5)-SUM(Gesamt!J2:J5)</f>
        <v>-1.1191048088221578E-13</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76</v>
      </c>
      <c r="K8" s="39">
        <v>30</v>
      </c>
      <c r="L8" s="39">
        <v>17</v>
      </c>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76</v>
      </c>
      <c r="K9" s="39">
        <v>30</v>
      </c>
      <c r="L9" s="39">
        <v>17</v>
      </c>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76</v>
      </c>
      <c r="K10" s="39">
        <v>30</v>
      </c>
      <c r="L10" s="39">
        <v>17</v>
      </c>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76</v>
      </c>
      <c r="K11" s="39">
        <v>30</v>
      </c>
      <c r="L11" s="39">
        <v>17</v>
      </c>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76</v>
      </c>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76</v>
      </c>
      <c r="K13" s="39"/>
      <c r="L13" s="39"/>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76</v>
      </c>
      <c r="K14" s="39">
        <v>30</v>
      </c>
      <c r="L14" s="39">
        <v>17</v>
      </c>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76</v>
      </c>
      <c r="K15" s="39">
        <v>30</v>
      </c>
      <c r="L15" s="39">
        <v>17</v>
      </c>
      <c r="M15" s="1" t="s">
        <v>58</v>
      </c>
      <c r="N15">
        <f>Gesamt!B5+Gesamt!B7-SUM(Gesamt!G2:G5)</f>
        <v>28</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76</v>
      </c>
      <c r="K16" s="39">
        <v>30</v>
      </c>
      <c r="L16" s="39">
        <v>17</v>
      </c>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v>17</v>
      </c>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76</v>
      </c>
      <c r="K18" s="39">
        <v>30</v>
      </c>
      <c r="L18" s="39">
        <v>17</v>
      </c>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76</v>
      </c>
      <c r="K19" s="39">
        <v>30</v>
      </c>
      <c r="L19" s="39">
        <v>17</v>
      </c>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76</v>
      </c>
      <c r="K20" s="39">
        <v>30</v>
      </c>
      <c r="L20" s="39">
        <v>17</v>
      </c>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76</v>
      </c>
      <c r="K21" s="39">
        <v>30</v>
      </c>
      <c r="L21" s="39">
        <v>17</v>
      </c>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76</v>
      </c>
      <c r="K22" s="39">
        <v>30</v>
      </c>
      <c r="L22" s="39">
        <v>17</v>
      </c>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76</v>
      </c>
      <c r="K23" s="39">
        <v>30</v>
      </c>
      <c r="L23" s="39">
        <v>17</v>
      </c>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v>17</v>
      </c>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76</v>
      </c>
      <c r="K25" s="39">
        <v>30</v>
      </c>
      <c r="L25" s="39">
        <v>17</v>
      </c>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76</v>
      </c>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76</v>
      </c>
      <c r="K27" s="39"/>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v>30</v>
      </c>
      <c r="L28" s="39">
        <v>17</v>
      </c>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30</v>
      </c>
      <c r="L29" s="39">
        <v>17</v>
      </c>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30</v>
      </c>
      <c r="L30" s="39">
        <v>17</v>
      </c>
      <c r="M30" s="42" t="s">
        <v>74</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v>17</v>
      </c>
      <c r="O31" s="35"/>
      <c r="Q31" s="7"/>
    </row>
    <row r="32" spans="1:17" x14ac:dyDescent="0.35">
      <c r="A32" s="23"/>
      <c r="H32" s="7"/>
      <c r="I32" s="7"/>
      <c r="J32" s="7"/>
      <c r="K32" s="39"/>
      <c r="L32" s="39"/>
    </row>
    <row r="33" spans="10:12" x14ac:dyDescent="0.35">
      <c r="J33" s="2" t="s">
        <v>68</v>
      </c>
      <c r="K33" s="39">
        <f>SUM(K2:K32)</f>
        <v>720</v>
      </c>
      <c r="L33" s="39">
        <f>SUM(L2:L32)</f>
        <v>408</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5" priority="1">
      <formula>$C2="Feiertag"</formula>
    </cfRule>
    <cfRule type="expression" dxfId="34" priority="2">
      <formula>WEEKDAY($A2,2)&gt;=6</formula>
    </cfRule>
  </conditionalFormatting>
  <conditionalFormatting sqref="A5:I31">
    <cfRule type="expression" dxfId="33" priority="3">
      <formula>$C5="Feiertag"</formula>
    </cfRule>
    <cfRule type="expression" dxfId="32" priority="4">
      <formula>WEEKDAY($A5,2)&gt;=6</formula>
    </cfRule>
  </conditionalFormatting>
  <conditionalFormatting sqref="G2:J2 G3:I4 J3:J31">
    <cfRule type="expression" dxfId="31" priority="11">
      <formula>$C2="Feiertag"</formula>
    </cfRule>
    <cfRule type="expression" dxfId="3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D19" sqref="D19:F2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Gerrit Wichers</v>
      </c>
      <c r="N3" s="46"/>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73</v>
      </c>
      <c r="K7" s="39">
        <v>30</v>
      </c>
      <c r="L7" s="39"/>
      <c r="M7" s="1" t="s">
        <v>59</v>
      </c>
      <c r="N7" s="27">
        <f ca="1">Gesamt!B9+SUM(Gesamt!E2:E6)-SUM(Gesamt!J2:J6)</f>
        <v>-1.3677947663381929E-13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73</v>
      </c>
      <c r="K9" s="39">
        <v>30</v>
      </c>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v>30</v>
      </c>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v>35.299999999999997</v>
      </c>
      <c r="L11" s="39"/>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77</v>
      </c>
      <c r="K12" s="39">
        <v>35.299999999999997</v>
      </c>
      <c r="L12" s="39"/>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77</v>
      </c>
      <c r="K13" s="39">
        <v>35.299999999999997</v>
      </c>
      <c r="L13" s="39"/>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77</v>
      </c>
      <c r="K14" s="39">
        <v>35.299999999999997</v>
      </c>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77</v>
      </c>
      <c r="K15" s="39"/>
      <c r="L15" s="39"/>
      <c r="M15" s="1" t="s">
        <v>58</v>
      </c>
      <c r="N15">
        <f>Gesamt!B5+Gesamt!B7-SUM(Gesamt!G2:G6)</f>
        <v>28</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77</v>
      </c>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77</v>
      </c>
      <c r="K17" s="39"/>
      <c r="L17" s="39"/>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77</v>
      </c>
      <c r="K18" s="39">
        <v>35.299999999999997</v>
      </c>
      <c r="L18" s="39"/>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77</v>
      </c>
      <c r="K19" s="39">
        <v>35.299999999999997</v>
      </c>
      <c r="L19" s="39"/>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77</v>
      </c>
      <c r="K20" s="39">
        <v>35.299999999999997</v>
      </c>
      <c r="L20" s="39"/>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v>35.299999999999997</v>
      </c>
      <c r="L21" s="39"/>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35.299999999999997</v>
      </c>
      <c r="L22" s="39"/>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78</v>
      </c>
      <c r="K23" s="39">
        <v>35.299999999999997</v>
      </c>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78</v>
      </c>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78</v>
      </c>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c r="L27" s="39"/>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c r="L28" s="39"/>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c r="K29" s="39"/>
      <c r="L29" s="39"/>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M31" s="42" t="s">
        <v>74</v>
      </c>
      <c r="N31" s="2" t="s">
        <v>79</v>
      </c>
      <c r="O31" s="44">
        <f>1010*5</f>
        <v>5050</v>
      </c>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533.00000000000011</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12:F14">
    <cfRule type="expression" dxfId="29" priority="7">
      <formula>$C12="Feiertag"</formula>
    </cfRule>
    <cfRule type="expression" dxfId="28" priority="8">
      <formula>WEEKDAY($A12,2)&gt;=6</formula>
    </cfRule>
  </conditionalFormatting>
  <conditionalFormatting sqref="A19:F23">
    <cfRule type="expression" dxfId="27" priority="11">
      <formula>$C19="Feiertag"</formula>
    </cfRule>
    <cfRule type="expression" dxfId="26" priority="12">
      <formula>WEEKDAY($A19,2)&gt;=6</formula>
    </cfRule>
  </conditionalFormatting>
  <conditionalFormatting sqref="A15:I18">
    <cfRule type="expression" dxfId="25" priority="5">
      <formula>$C15="Feiertag"</formula>
    </cfRule>
    <cfRule type="expression" dxfId="24" priority="6">
      <formula>WEEKDAY($A15,2)&gt;=6</formula>
    </cfRule>
  </conditionalFormatting>
  <conditionalFormatting sqref="A24:I30">
    <cfRule type="expression" dxfId="23" priority="1">
      <formula>$C24="Feiertag"</formula>
    </cfRule>
    <cfRule type="expression" dxfId="22" priority="2">
      <formula>WEEKDAY($A24,2)&gt;=6</formula>
    </cfRule>
  </conditionalFormatting>
  <conditionalFormatting sqref="A2:J11">
    <cfRule type="expression" dxfId="21" priority="9">
      <formula>$C2="Feiertag"</formula>
    </cfRule>
    <cfRule type="expression" dxfId="20" priority="10">
      <formula>WEEKDAY($A2,2)&gt;=6</formula>
    </cfRule>
  </conditionalFormatting>
  <conditionalFormatting sqref="G12:J12 G13:I14 J13:J20 G19:I20 G21:J21 G22:I23 J22:J30 A31:J32">
    <cfRule type="expression" dxfId="19" priority="13">
      <formula>$C12="Feiertag"</formula>
    </cfRule>
    <cfRule type="expression" dxfId="18" priority="14">
      <formula>WEEKDAY($A12,2)&gt;=6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topLeftCell="A7" zoomScale="85" zoomScaleNormal="85" workbookViewId="0">
      <selection activeCell="M31" sqref="M31"/>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30</v>
      </c>
      <c r="L2" s="39">
        <v>17</v>
      </c>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73</v>
      </c>
      <c r="K3" s="39">
        <v>30</v>
      </c>
      <c r="L3" s="39">
        <v>17</v>
      </c>
      <c r="M3" s="46" t="str">
        <f>Gesamt!A3</f>
        <v>Gerrit Wichers</v>
      </c>
      <c r="N3" s="46"/>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t="s">
        <v>73</v>
      </c>
      <c r="K5" s="39">
        <v>30</v>
      </c>
      <c r="L5" s="39"/>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73</v>
      </c>
      <c r="K6" s="39">
        <v>30</v>
      </c>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t="s">
        <v>73</v>
      </c>
      <c r="K7" s="39">
        <v>30</v>
      </c>
      <c r="L7" s="39"/>
      <c r="M7" s="1" t="s">
        <v>59</v>
      </c>
      <c r="N7" s="27">
        <f ca="1">Gesamt!B9+SUM(Gesamt!E2:E7)-SUM(Gesamt!J2:J7)</f>
        <v>-1.6697754290362354E-13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t="s">
        <v>73</v>
      </c>
      <c r="K8" s="39">
        <v>30</v>
      </c>
      <c r="L8" s="39"/>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73</v>
      </c>
      <c r="K9" s="39">
        <v>30</v>
      </c>
      <c r="L9" s="39"/>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73</v>
      </c>
      <c r="K13" s="39">
        <v>30</v>
      </c>
      <c r="L13" s="39"/>
      <c r="M13" s="1" t="s">
        <v>26</v>
      </c>
      <c r="N13">
        <f>COUNTIF(C2:C32, "Urlaub")+COUNTIF(C2:C32,"Urlaub halber Tag")/2</f>
        <v>1</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t="s">
        <v>73</v>
      </c>
      <c r="K14" s="39">
        <v>30</v>
      </c>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t="s">
        <v>73</v>
      </c>
      <c r="K15" s="39">
        <v>30</v>
      </c>
      <c r="L15" s="39"/>
      <c r="M15" s="1" t="s">
        <v>58</v>
      </c>
      <c r="N15">
        <f>Gesamt!B5+Gesamt!B7-SUM(Gesamt!G2:G7)</f>
        <v>27</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 ca="1">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35">
      <c r="A20" s="29">
        <v>46192</v>
      </c>
      <c r="B20" t="str">
        <f t="shared" si="0"/>
        <v>Fr</v>
      </c>
      <c r="C20" s="2" t="s">
        <v>22</v>
      </c>
      <c r="D20" s="24">
        <v>0.29166666666666669</v>
      </c>
      <c r="E20" s="24">
        <v>0.5625</v>
      </c>
      <c r="G20" s="27">
        <f t="shared" ca="1" si="1"/>
        <v>6.5</v>
      </c>
      <c r="H20" s="27">
        <f ca="1">IF(Q20&lt;&gt;"",Q20,IF(OR(C20="Feiertag",A20&lt;Gesamt!$B$11,A20&gt;Gesamt!$B$13,),0,INDIRECT("N"&amp;WEEKDAY(A20,2)+19)))</f>
        <v>6.5</v>
      </c>
      <c r="I20" s="27">
        <f t="shared" ca="1" si="2"/>
        <v>0</v>
      </c>
      <c r="J20" s="7" t="s">
        <v>73</v>
      </c>
      <c r="K20" s="39">
        <v>30</v>
      </c>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t="s">
        <v>73</v>
      </c>
      <c r="K21" s="39">
        <v>30</v>
      </c>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t="s">
        <v>73</v>
      </c>
      <c r="K22" s="39">
        <v>30</v>
      </c>
      <c r="L22" s="39"/>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73</v>
      </c>
      <c r="K27" s="39">
        <v>30</v>
      </c>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t="s">
        <v>73</v>
      </c>
      <c r="K28" s="39">
        <v>30</v>
      </c>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t="s">
        <v>73</v>
      </c>
      <c r="K29" s="39">
        <v>30</v>
      </c>
      <c r="L29" s="39"/>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5" t="s">
        <v>74</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c r="M31" s="45" t="s">
        <v>80</v>
      </c>
      <c r="O31" s="35"/>
      <c r="Q31" s="7"/>
    </row>
    <row r="32" spans="1:17" x14ac:dyDescent="0.35">
      <c r="A32" s="23"/>
      <c r="H32" s="7"/>
      <c r="I32" s="7"/>
      <c r="J32" s="7"/>
      <c r="K32" s="39"/>
      <c r="L32" s="39"/>
      <c r="Q32" s="7"/>
    </row>
    <row r="33" spans="10:12" x14ac:dyDescent="0.35">
      <c r="J33" s="2" t="s">
        <v>68</v>
      </c>
      <c r="K33" s="39">
        <f>SUM(K2:K32)</f>
        <v>900</v>
      </c>
      <c r="L33" s="39">
        <f>SUM(L2:L32)</f>
        <v>51</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17" priority="3">
      <formula>$C2="Feiertag"</formula>
    </cfRule>
    <cfRule type="expression" dxfId="16" priority="4">
      <formula>WEEKDAY($A2,2)&gt;=6</formula>
    </cfRule>
  </conditionalFormatting>
  <conditionalFormatting sqref="A5:I31">
    <cfRule type="expression" dxfId="15" priority="1">
      <formula>$C5="Feiertag"</formula>
    </cfRule>
    <cfRule type="expression" dxfId="14" priority="2">
      <formula>WEEKDAY($A5,2)&gt;=6</formula>
    </cfRule>
  </conditionalFormatting>
  <conditionalFormatting sqref="G2:J2 G3:I4 J3:J31">
    <cfRule type="expression" dxfId="13" priority="13">
      <formula>$C2="Feiertag"</formula>
    </cfRule>
    <cfRule type="expression" dxfId="12" priority="1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Gerrit Wichers</v>
      </c>
      <c r="N3" s="46"/>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-1.6697754290362354E-13</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27</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16" sqref="C1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Gerrit Wichers</v>
      </c>
      <c r="N3" s="46"/>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-1.6697754290362354E-13</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27</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Gerrit Wichers</v>
      </c>
      <c r="N3" s="46"/>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-1.6697754290362354E-13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27</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6" t="str">
        <f>Gesamt!A3</f>
        <v>Gerrit Wichers</v>
      </c>
      <c r="N3" s="46"/>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-1.6697754290362354E-13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27</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Gerrit Wichers</v>
      </c>
      <c r="N3" s="46"/>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-1.6697754290362354E-13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27</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Gerrit Wichers</v>
      </c>
      <c r="N3" s="46"/>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-1.6697754290362354E-13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27</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-2.1316282072803006E-14</v>
      </c>
      <c r="F2" s="8">
        <f>Januar!N9</f>
        <v>0</v>
      </c>
      <c r="G2" s="2">
        <f>Januar!N13</f>
        <v>0</v>
      </c>
      <c r="H2" s="7">
        <f>Januar!N17</f>
        <v>115.49999999999999</v>
      </c>
      <c r="I2" s="7"/>
      <c r="J2" s="7">
        <v>0</v>
      </c>
      <c r="Z2" s="2" t="b">
        <v>1</v>
      </c>
    </row>
    <row r="3" spans="1:26" ht="15" customHeight="1" x14ac:dyDescent="0.35">
      <c r="A3" s="47" t="s">
        <v>72</v>
      </c>
      <c r="B3" s="47"/>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24</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4</v>
      </c>
      <c r="D7" s="6" t="s">
        <v>14</v>
      </c>
      <c r="E7" s="7">
        <f ca="1">Juni!N5</f>
        <v>-3.0198066269804258E-14</v>
      </c>
      <c r="F7" s="8">
        <f>Juni!N9</f>
        <v>0</v>
      </c>
      <c r="G7" s="2">
        <f>Juni!N13</f>
        <v>1</v>
      </c>
      <c r="H7" s="7">
        <f ca="1">Juni!N17</f>
        <v>162</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46034</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-1.6697754290362354E-13</v>
      </c>
      <c r="F15" s="8">
        <f>SUM(F2:F13)</f>
        <v>0</v>
      </c>
      <c r="G15" s="2">
        <f>SUM(G2:G13)</f>
        <v>1</v>
      </c>
      <c r="H15" s="7">
        <f ca="1">SUM(H2:H13)</f>
        <v>901.49999999999989</v>
      </c>
      <c r="I15" s="7"/>
      <c r="J15" s="7">
        <f>SUM(J2:J13)</f>
        <v>0</v>
      </c>
    </row>
    <row r="16" spans="1:26" x14ac:dyDescent="0.35">
      <c r="A16" s="6" t="s">
        <v>9</v>
      </c>
      <c r="B16" s="7">
        <f>Januar!N27</f>
        <v>38.5</v>
      </c>
    </row>
    <row r="17" spans="1:7" x14ac:dyDescent="0.35">
      <c r="A17" s="6" t="s">
        <v>10</v>
      </c>
      <c r="B17" s="7">
        <f>Februar!N27</f>
        <v>38.5</v>
      </c>
      <c r="D17" s="4" t="s">
        <v>39</v>
      </c>
      <c r="E17" s="7">
        <f ca="1">SUM(E2:E13)+B9-J15</f>
        <v>-1.6697754290362354E-13</v>
      </c>
    </row>
    <row r="18" spans="1:7" x14ac:dyDescent="0.35">
      <c r="A18" s="6" t="s">
        <v>11</v>
      </c>
      <c r="B18" s="7">
        <f>März!N27</f>
        <v>38.5</v>
      </c>
      <c r="D18" s="9" t="s">
        <v>40</v>
      </c>
      <c r="G18" s="2">
        <f>B5+B7-G15</f>
        <v>27</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8" t="s">
        <v>55</v>
      </c>
    </row>
    <row r="24" spans="19:20" x14ac:dyDescent="0.35">
      <c r="S24" s="48"/>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2026-07-15T07:25:10Z</dcterms:modified>
</cp:coreProperties>
</file>