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8B15EB7B-F9EB-44E0-836D-9BB9E81D8BBD}"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8" l="1"/>
  <c r="K34" i="5"/>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6" i="8"/>
  <c r="G17"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6"/>
  <c r="H7"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18" i="3"/>
  <c r="H4" i="3"/>
  <c r="H2" i="3"/>
  <c r="H13" i="3"/>
  <c r="H15" i="3"/>
  <c r="H17" i="3"/>
  <c r="H16" i="3"/>
  <c r="H20" i="3"/>
  <c r="H9" i="3"/>
  <c r="H3" i="3"/>
  <c r="H8" i="3"/>
  <c r="H14" i="3"/>
  <c r="H6" i="3"/>
  <c r="H10" i="3"/>
  <c r="H7" i="3"/>
  <c r="H24" i="3"/>
  <c r="H21" i="3"/>
  <c r="H23" i="3"/>
  <c r="H22" i="3"/>
  <c r="H28" i="3"/>
  <c r="H27" i="3"/>
  <c r="H31" i="3"/>
  <c r="H30" i="3"/>
  <c r="H32" i="3"/>
  <c r="H29" i="3"/>
  <c r="H25"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5" i="5"/>
  <c r="H26" i="12"/>
  <c r="H2" i="5"/>
  <c r="H27" i="10"/>
  <c r="H9" i="12"/>
  <c r="H5" i="6"/>
  <c r="H26" i="5"/>
  <c r="H19" i="3"/>
  <c r="H12" i="3"/>
  <c r="H5" i="3"/>
  <c r="H27" i="8"/>
  <c r="H18" i="2"/>
  <c r="H7" i="11"/>
  <c r="H7" i="6"/>
  <c r="H15" i="8"/>
  <c r="H11" i="11"/>
  <c r="H24" i="9"/>
  <c r="H9" i="10"/>
  <c r="H28" i="11"/>
  <c r="H25" i="2"/>
  <c r="H31" i="12"/>
  <c r="H28" i="9"/>
  <c r="H8" i="12"/>
  <c r="H18" i="5"/>
  <c r="H25" i="4"/>
  <c r="H26" i="11"/>
  <c r="H2" i="1"/>
  <c r="H2" i="12"/>
  <c r="H27" i="5"/>
  <c r="H19" i="9"/>
  <c r="H12" i="7"/>
  <c r="H2" i="10"/>
  <c r="H22" i="1"/>
  <c r="H18" i="8"/>
  <c r="H24" i="12"/>
  <c r="H2" i="8"/>
  <c r="H23" i="12"/>
  <c r="H20" i="10"/>
  <c r="H24" i="5"/>
  <c r="H27" i="7"/>
  <c r="H26" i="10"/>
  <c r="H3" i="5"/>
  <c r="H19" i="4"/>
  <c r="H13" i="7"/>
  <c r="H20" i="4"/>
  <c r="H21" i="1"/>
  <c r="H4" i="11"/>
  <c r="H4" i="8"/>
  <c r="H6" i="8"/>
  <c r="H29" i="4"/>
  <c r="H12" i="4"/>
  <c r="H11" i="5"/>
  <c r="H29" i="10"/>
  <c r="H13" i="2"/>
  <c r="H19" i="7"/>
  <c r="H13" i="5"/>
  <c r="H10" i="12"/>
  <c r="H22" i="11"/>
  <c r="H29" i="2"/>
  <c r="H6" i="12"/>
  <c r="H17" i="8"/>
  <c r="H3" i="9"/>
  <c r="H20" i="6"/>
  <c r="H10" i="10"/>
  <c r="H26" i="6"/>
  <c r="H11" i="6"/>
  <c r="H2" i="11"/>
  <c r="H23" i="11"/>
  <c r="H20" i="2"/>
  <c r="H18" i="12"/>
  <c r="H6" i="7"/>
  <c r="H32" i="7"/>
  <c r="H26" i="9"/>
  <c r="H3" i="2"/>
  <c r="H23" i="5"/>
  <c r="H18" i="10"/>
  <c r="H17" i="2"/>
  <c r="H16" i="1"/>
  <c r="H17" i="11"/>
  <c r="H29" i="9"/>
  <c r="H11" i="10"/>
  <c r="H7" i="9"/>
  <c r="H32" i="12"/>
  <c r="H29" i="6"/>
  <c r="H4" i="7"/>
  <c r="H3" i="7"/>
  <c r="H25" i="6"/>
  <c r="H12" i="11"/>
  <c r="H27" i="12"/>
  <c r="H31" i="7"/>
  <c r="H28" i="12"/>
  <c r="H28" i="1"/>
  <c r="H28" i="2"/>
  <c r="H15" i="4"/>
  <c r="H9" i="4"/>
  <c r="H10" i="5"/>
  <c r="H14" i="9"/>
  <c r="H24" i="8"/>
  <c r="H12" i="12"/>
  <c r="H8" i="11"/>
  <c r="H8" i="1"/>
  <c r="H23" i="10"/>
  <c r="H22" i="6"/>
  <c r="H23" i="8"/>
  <c r="H4" i="12"/>
  <c r="H27" i="4"/>
  <c r="H15" i="2"/>
  <c r="H14" i="4"/>
  <c r="H16" i="12"/>
  <c r="H31" i="9"/>
  <c r="H30" i="10"/>
  <c r="H18" i="1"/>
  <c r="H22" i="2"/>
  <c r="H8" i="10"/>
  <c r="H5" i="1"/>
  <c r="H31" i="1"/>
  <c r="H25" i="7"/>
  <c r="H20" i="5"/>
  <c r="H14" i="1"/>
  <c r="H9" i="9"/>
  <c r="H9" i="2"/>
  <c r="H20" i="7"/>
  <c r="H21" i="5"/>
  <c r="H4" i="5"/>
  <c r="H8" i="4"/>
  <c r="H23" i="7"/>
  <c r="H16" i="2"/>
  <c r="H32" i="8"/>
  <c r="H14" i="6"/>
  <c r="H7" i="1"/>
  <c r="H26" i="3"/>
  <c r="H4" i="4"/>
  <c r="H15" i="12"/>
  <c r="H30" i="7"/>
  <c r="H21" i="9"/>
  <c r="H25" i="5"/>
  <c r="H27" i="1"/>
  <c r="H30" i="4"/>
  <c r="H21" i="11"/>
  <c r="H26" i="4"/>
  <c r="H22" i="12"/>
  <c r="H5" i="12"/>
  <c r="H17" i="10"/>
  <c r="H27" i="6"/>
  <c r="H30" i="11"/>
  <c r="H12" i="2"/>
  <c r="H28" i="5"/>
  <c r="H6" i="9"/>
  <c r="H13" i="12"/>
  <c r="H23" i="4"/>
  <c r="H13" i="4"/>
  <c r="H28" i="7"/>
  <c r="H27" i="9"/>
  <c r="H17" i="5"/>
  <c r="H2" i="4"/>
  <c r="H16" i="11"/>
  <c r="H10" i="7"/>
  <c r="H5" i="11"/>
  <c r="H17" i="1"/>
  <c r="H3" i="6"/>
  <c r="H14" i="8"/>
  <c r="H14" i="12"/>
  <c r="H3" i="11"/>
  <c r="H16" i="4"/>
  <c r="H14" i="5"/>
  <c r="H18" i="7"/>
  <c r="H21" i="6"/>
  <c r="H19" i="11"/>
  <c r="H20" i="1"/>
  <c r="H25" i="11"/>
  <c r="H23" i="1"/>
  <c r="H2" i="9"/>
  <c r="H28" i="10"/>
  <c r="H16" i="10"/>
  <c r="H9" i="11"/>
  <c r="H7" i="5"/>
  <c r="H6" i="4"/>
  <c r="H18" i="4"/>
  <c r="H10" i="4"/>
  <c r="H5" i="4"/>
  <c r="H30" i="12"/>
  <c r="H19" i="12"/>
  <c r="H15" i="6"/>
  <c r="H15" i="1"/>
  <c r="H23" i="9"/>
  <c r="H14" i="10"/>
  <c r="H27" i="11"/>
  <c r="H32" i="5"/>
  <c r="H30" i="9"/>
  <c r="H29" i="1"/>
  <c r="H17" i="9"/>
  <c r="H23" i="2"/>
  <c r="H24" i="2"/>
  <c r="H19" i="8"/>
  <c r="H31" i="6"/>
  <c r="H14" i="11"/>
  <c r="H22" i="8"/>
  <c r="H20" i="8"/>
  <c r="H29" i="11"/>
  <c r="H2" i="7"/>
  <c r="H31" i="10"/>
  <c r="H6" i="6"/>
  <c r="H25" i="1"/>
  <c r="H10" i="9"/>
  <c r="H31" i="11"/>
  <c r="H24" i="11"/>
  <c r="H20" i="11"/>
  <c r="H21" i="8"/>
  <c r="H11" i="4"/>
  <c r="H6" i="2"/>
  <c r="H30" i="8"/>
  <c r="H29" i="8"/>
  <c r="H17" i="6"/>
  <c r="H3" i="4"/>
  <c r="H19" i="5"/>
  <c r="H3" i="8"/>
  <c r="H5" i="10"/>
  <c r="H10" i="1"/>
  <c r="H13" i="10"/>
  <c r="H5" i="5"/>
  <c r="H30" i="6"/>
  <c r="H26" i="2"/>
  <c r="H25" i="10"/>
  <c r="H20" i="12"/>
  <c r="H10" i="11"/>
  <c r="H16" i="8"/>
  <c r="H12" i="1"/>
  <c r="H2" i="6"/>
  <c r="H11" i="12"/>
  <c r="H17" i="7"/>
  <c r="H32" i="1"/>
  <c r="H4" i="1"/>
  <c r="H22" i="5"/>
  <c r="H8" i="8"/>
  <c r="H10" i="8"/>
  <c r="H13" i="8"/>
  <c r="H5" i="2"/>
  <c r="H9" i="8"/>
  <c r="H22" i="9"/>
  <c r="H13" i="11"/>
  <c r="H15" i="9"/>
  <c r="H11" i="8"/>
  <c r="H3" i="12"/>
  <c r="H19" i="1"/>
  <c r="H22" i="10"/>
  <c r="H11" i="7"/>
  <c r="H25" i="9"/>
  <c r="H22" i="7"/>
  <c r="H8" i="2"/>
  <c r="H4" i="6"/>
  <c r="H24" i="4"/>
  <c r="H6" i="11"/>
  <c r="H7" i="12"/>
  <c r="H18" i="9"/>
  <c r="H5" i="9"/>
  <c r="H28" i="4"/>
  <c r="H8" i="6"/>
  <c r="H21" i="2"/>
  <c r="H3" i="10"/>
  <c r="H9" i="1"/>
  <c r="H6" i="5"/>
  <c r="H18" i="11"/>
  <c r="H24" i="10"/>
  <c r="H17" i="12"/>
  <c r="H11" i="2"/>
  <c r="H19" i="6"/>
  <c r="H14" i="7"/>
  <c r="H28" i="8"/>
  <c r="H7" i="7"/>
  <c r="H31" i="5"/>
  <c r="H32" i="10"/>
  <c r="H7" i="2"/>
  <c r="H15" i="7"/>
  <c r="H19" i="10"/>
  <c r="H21" i="10"/>
  <c r="H3" i="1"/>
  <c r="H21" i="7"/>
  <c r="H12" i="8"/>
  <c r="H2" i="2"/>
  <c r="H26" i="1"/>
  <c r="H20" i="9"/>
  <c r="H11" i="9"/>
  <c r="H10" i="2"/>
  <c r="H12" i="9"/>
  <c r="H28" i="6"/>
  <c r="H29" i="7"/>
  <c r="H23" i="6"/>
  <c r="H4" i="10"/>
  <c r="H30" i="5"/>
  <c r="H9" i="5"/>
  <c r="H24" i="1"/>
  <c r="H19" i="2"/>
  <c r="H5" i="7"/>
  <c r="H8" i="9"/>
  <c r="H21" i="12"/>
  <c r="H11" i="1"/>
  <c r="H24" i="7"/>
  <c r="H8" i="7"/>
  <c r="H7" i="8"/>
  <c r="H31" i="8"/>
  <c r="H16" i="6"/>
  <c r="H29" i="12"/>
  <c r="H16" i="5"/>
  <c r="H9" i="6"/>
  <c r="H12" i="5"/>
  <c r="H4" i="9"/>
  <c r="H7" i="10"/>
  <c r="H30" i="1"/>
  <c r="H6" i="10"/>
  <c r="H4" i="2"/>
  <c r="H12" i="6"/>
  <c r="H26" i="7"/>
  <c r="H25" i="12"/>
  <c r="H25" i="8"/>
  <c r="H13" i="9"/>
  <c r="H8" i="5"/>
  <c r="H5" i="8"/>
  <c r="H22" i="4"/>
  <c r="H13" i="1"/>
  <c r="H21" i="4"/>
  <c r="H24" i="6"/>
  <c r="H13" i="6"/>
  <c r="H31" i="4"/>
  <c r="H15" i="10"/>
  <c r="H16" i="7"/>
  <c r="H10" i="6"/>
  <c r="H17" i="4"/>
  <c r="H6" i="1"/>
  <c r="H12" i="10"/>
  <c r="H14" i="2"/>
  <c r="H27" i="2"/>
  <c r="H9" i="7"/>
  <c r="H15" i="11"/>
  <c r="H18" i="6"/>
  <c r="H29" i="5"/>
  <c r="H16" i="9"/>
  <c r="H26" i="8"/>
  <c r="G19" i="8" l="1"/>
  <c r="G18" i="8"/>
  <c r="I18" i="8" s="1"/>
  <c r="G15" i="8"/>
  <c r="I15" i="8" s="1"/>
  <c r="G14" i="8"/>
  <c r="I32" i="8"/>
  <c r="I26" i="8"/>
  <c r="I25" i="8"/>
  <c r="I28" i="8"/>
  <c r="I29" i="8"/>
  <c r="I27" i="8"/>
  <c r="I20" i="8"/>
  <c r="I21" i="8"/>
  <c r="I22" i="8"/>
  <c r="I19" i="8"/>
  <c r="I13" i="8"/>
  <c r="I11" i="8"/>
  <c r="I12" i="8"/>
  <c r="I4" i="8"/>
  <c r="I6" i="8"/>
  <c r="I7" i="8"/>
  <c r="I8" i="8"/>
  <c r="I5" i="8"/>
  <c r="I3" i="7"/>
  <c r="I2" i="7"/>
  <c r="I4" i="7"/>
  <c r="I32" i="7"/>
  <c r="I30" i="7"/>
  <c r="I28" i="7"/>
  <c r="I31" i="7"/>
  <c r="I29" i="7"/>
  <c r="I25" i="7"/>
  <c r="I21" i="7"/>
  <c r="I23" i="7"/>
  <c r="I22" i="7"/>
  <c r="I24" i="7"/>
  <c r="I17" i="7"/>
  <c r="I16" i="7"/>
  <c r="I14" i="7"/>
  <c r="I15" i="7"/>
  <c r="I18" i="7"/>
  <c r="I11" i="7"/>
  <c r="I9" i="7"/>
  <c r="I10" i="7"/>
  <c r="I7" i="7"/>
  <c r="I8" i="7"/>
  <c r="I6" i="6"/>
  <c r="I4" i="6"/>
  <c r="I2" i="6"/>
  <c r="I3" i="6"/>
  <c r="I30" i="6"/>
  <c r="I31" i="6"/>
  <c r="I23" i="6"/>
  <c r="I25" i="6"/>
  <c r="I26" i="6"/>
  <c r="I27" i="6"/>
  <c r="I24" i="6"/>
  <c r="I18" i="6"/>
  <c r="I17" i="6"/>
  <c r="I16" i="6"/>
  <c r="I20" i="6"/>
  <c r="I19" i="6"/>
  <c r="I11" i="6"/>
  <c r="I12" i="6"/>
  <c r="I10" i="6"/>
  <c r="I13" i="6"/>
  <c r="I9" i="6"/>
  <c r="I16" i="5"/>
  <c r="I29" i="5"/>
  <c r="I30" i="5"/>
  <c r="I28" i="5"/>
  <c r="I27" i="5"/>
  <c r="I14" i="5"/>
  <c r="I13" i="5"/>
  <c r="I12" i="5"/>
  <c r="I23" i="5"/>
  <c r="I22" i="5"/>
  <c r="I21" i="5"/>
  <c r="I20" i="5"/>
  <c r="I19" i="5"/>
  <c r="I6" i="5"/>
  <c r="I8" i="5"/>
  <c r="I9" i="5"/>
  <c r="I5" i="5"/>
  <c r="I7" i="5"/>
  <c r="G26" i="5"/>
  <c r="N17" i="5" s="1"/>
  <c r="H6" i="13" s="1"/>
  <c r="I2" i="4"/>
  <c r="I3" i="4"/>
  <c r="I4" i="4"/>
  <c r="I28" i="4"/>
  <c r="I31" i="4"/>
  <c r="I29" i="4"/>
  <c r="I30" i="4"/>
  <c r="I24" i="4"/>
  <c r="I25" i="4"/>
  <c r="I22" i="4"/>
  <c r="I23" i="4"/>
  <c r="I21" i="4"/>
  <c r="I11" i="4"/>
  <c r="I7" i="4"/>
  <c r="I10" i="4"/>
  <c r="I8" i="4"/>
  <c r="I9" i="4"/>
  <c r="I18" i="4"/>
  <c r="I17" i="4"/>
  <c r="I16" i="4"/>
  <c r="I15" i="4"/>
  <c r="I14" i="4"/>
  <c r="G28" i="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8" l="1"/>
  <c r="H9" i="13" s="1"/>
  <c r="I14" i="8"/>
  <c r="N5" i="8" s="1"/>
  <c r="E9" i="13" s="1"/>
  <c r="N17" i="1"/>
  <c r="H4" i="13" s="1"/>
  <c r="I27" i="1"/>
  <c r="N5" i="1" s="1"/>
  <c r="E4" i="13" s="1"/>
  <c r="I32" i="3"/>
  <c r="I24" i="3"/>
  <c r="N17" i="12"/>
  <c r="H13" i="13" s="1"/>
  <c r="N5" i="12"/>
  <c r="E13"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<sst xmlns="http://schemas.openxmlformats.org/spreadsheetml/2006/main" count="579" uniqueCount="83">
  <si>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</si>
  <si>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</si>
  <si>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</si>
  <si>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</si>
  <si>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</si>
  <si>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</si>
  <si>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</si>
  <si>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</si>
  <si>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</si>
  <si>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</si>
  <si>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</si>
  <si>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</si>
  <si>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</si>
  <si>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</si>
  <si>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</si>
  <si>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</si>
  <si>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</si>
  <si>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</si>
  <si>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</si>
  <si>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</si>
  <si>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</si>
  <si>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</si>
  <si>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</si>
  <si>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</si>
  <si>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</si>
  <si>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</si>
  <si>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</si>
  <si>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</si>
  <si>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</si>
  <si>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</si>
  <si>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</si>
  <si>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</si>
  <si>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</si>
  <si>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</si>
  <si>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</si>
  <si>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</si>
  <si>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</si>
  <si>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</si>
  <si>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</si>
  <si>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</si>
  <si>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</si>
  <si>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</si>
  <si>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</si>
  <si>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</si>
  <si>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</si>
  <si>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</si>
  <si>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</si>
  <si>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</si>
  <si>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</si>
  <si>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</si>
  <si>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</si>
  <si>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</si>
  <si>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</si>
  <si>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</si>
  <si>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</si>
  <si>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</si>
  <si>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</si>
  <si>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</si>
  <si>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</si>
  <si>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</si>
  <si>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</si>
  <si>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</si>
  <si>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</si>
  <si>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</si>
  <si>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</si>
  <si>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</si>
  <si>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</si>
  <si>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</si>
  <si>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</si>
  <si>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</si>
  <si>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</si>
  <si>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</si>
  <si>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Artzberg</t>
  </si>
  <si>
    <t>Vorschuß € 210</t>
  </si>
  <si>
    <t>Vorschuß € 210,00</t>
  </si>
  <si>
    <t>Hohenburg</t>
  </si>
  <si>
    <t>Vorschuß € 510,00</t>
  </si>
  <si>
    <t>Vladimir KURTOIC</t>
  </si>
  <si>
    <t>Grubingen</t>
  </si>
  <si>
    <t>Kranprüfung € 38,50</t>
  </si>
  <si>
    <t>Ombau 91737</t>
  </si>
  <si>
    <t>ornbau</t>
  </si>
  <si>
    <t>Ohne Urlaub: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</si>
</sst>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1"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5" fontId="9" fillId="0" borderId="0" xfId="0" applyNumberFormat="1" applyFont="1" applyProtection="1">
      <protection locked="0"/>
    </xf>
    <xf numFmtId="0" fontId="10"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-1.2434497875801753E-14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23</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69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35">
      <c r="K33" s="39"/>
      <c r="L33" s="39"/>
    </row>
    <row r="34" spans="10:12" x14ac:dyDescent="0.35">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6" t="str">
        <f>Gesamt!A3</f>
        <v>Vladimir KURTOIC</v>
      </c>
      <c r="N3" s="46"/>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840</v>
      </c>
      <c r="L31" s="39">
        <f>SUM(L2:L30)</f>
        <v>195.3</v>
      </c>
      <c r="M31" s="42" t="s">
        <v>74</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c r="L3" s="39"/>
      <c r="M3" s="46" t="str">
        <f>Gesamt!A3</f>
        <v>Vladimir KURTOIC</v>
      </c>
      <c r="N3" s="46"/>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-3.0198066269804258E-14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Gesamt!B9+SUM(Gesamt!E2:E4)-SUM(Gesamt!J2:J4)</f>
        <v>-7.1054273576010019E-14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2</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30</v>
      </c>
      <c r="L26" s="39"/>
      <c r="M26" s="6" t="s">
        <v>49</v>
      </c>
      <c r="N26" s="7">
        <f>Gesamt!C36</f>
        <v>0</v>
      </c>
      <c r="O26" s="35"/>
      <c r="Q26" s="7"/>
    </row>
    <row r="27" spans="1:17" x14ac:dyDescent="0.35">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75</v>
      </c>
      <c r="K27" s="39"/>
      <c r="L27" s="39"/>
      <c r="M27" s="13" t="s">
        <v>54</v>
      </c>
      <c r="N27" s="27">
        <f>SUM(N20:N26)</f>
        <v>38.5</v>
      </c>
      <c r="O27" s="35"/>
      <c r="Q27" s="7"/>
    </row>
    <row r="28" spans="1:17" x14ac:dyDescent="0.35">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75</v>
      </c>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75</v>
      </c>
      <c r="K30" s="39"/>
      <c r="L30" s="39"/>
      <c r="M30" s="43" t="s">
        <v>76</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30</v>
      </c>
      <c r="L32" s="39"/>
      <c r="O32" s="35"/>
      <c r="Q32" s="7"/>
    </row>
    <row r="33" spans="10:12" x14ac:dyDescent="0.35">
      <c r="K33" s="39"/>
      <c r="L33" s="39"/>
    </row>
    <row r="34" spans="10:12" x14ac:dyDescent="0.3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3" priority="9">
      <formula>$C3="Feiertag"</formula>
    </cfRule>
    <cfRule type="expression" dxfId="42" priority="10">
      <formula>WEEKDAY($A3,2)&gt;=6</formula>
    </cfRule>
  </conditionalFormatting>
  <conditionalFormatting sqref="A8:I32">
    <cfRule type="expression" dxfId="41" priority="1">
      <formula>$C8="Feiertag"</formula>
    </cfRule>
    <cfRule type="expression" dxfId="40" priority="2">
      <formula>WEEKDAY($A8,2)&gt;=6</formula>
    </cfRule>
  </conditionalFormatting>
  <conditionalFormatting sqref="A2:J2 G3:J3 G4:I7 J4:J32">
    <cfRule type="expression" dxfId="39" priority="11">
      <formula>$C2="Feiertag"</formula>
    </cfRule>
    <cfRule type="expression" dxfId="3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c r="M3" s="46" t="str">
        <f>Gesamt!A3</f>
        <v>Vladimir KURTOIC</v>
      </c>
      <c r="N3" s="46"/>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75</v>
      </c>
      <c r="K4" s="39">
        <v>30</v>
      </c>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75</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75</v>
      </c>
      <c r="K7" s="39"/>
      <c r="L7" s="39"/>
      <c r="M7" s="1" t="s">
        <v>59</v>
      </c>
      <c r="N7" s="27">
        <f ca="1">Gesamt!B9+SUM(Gesamt!E2:E5)-SUM(Gesamt!J2:J5)</f>
        <v>-1.0125233984581428E-13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75</v>
      </c>
      <c r="K8" s="39"/>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75</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75</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75</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75</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75</v>
      </c>
      <c r="K15" s="39">
        <v>30</v>
      </c>
      <c r="L15" s="39"/>
      <c r="M15" s="1" t="s">
        <v>58</v>
      </c>
      <c r="N15">
        <f>Gesamt!B5+Gesamt!B7-SUM(Gesamt!G2:G5)</f>
        <v>21</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75</v>
      </c>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75</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75</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75</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75</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75</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75</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M31" s="43" t="s">
        <v>76</v>
      </c>
      <c r="O31" s="35"/>
      <c r="Q31" s="7"/>
    </row>
    <row r="32" spans="1:17" x14ac:dyDescent="0.35">
      <c r="A32" s="23"/>
      <c r="H32" s="7"/>
      <c r="I32" s="7"/>
      <c r="J32" s="7"/>
      <c r="K32" s="39"/>
      <c r="L32" s="39"/>
    </row>
    <row r="33" spans="10:12" x14ac:dyDescent="0.3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1">
      <formula>$C2="Feiertag"</formula>
    </cfRule>
    <cfRule type="expression" dxfId="36" priority="2">
      <formula>WEEKDAY($A2,2)&gt;=6</formula>
    </cfRule>
  </conditionalFormatting>
  <conditionalFormatting sqref="A5:I31">
    <cfRule type="expression" dxfId="35" priority="3">
      <formula>$C5="Feiertag"</formula>
    </cfRule>
    <cfRule type="expression" dxfId="34" priority="4">
      <formula>WEEKDAY($A5,2)&gt;=6</formula>
    </cfRule>
  </conditionalFormatting>
  <conditionalFormatting sqref="G2:J2 G3:I4 J3:J31">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1"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c r="K7" s="39"/>
      <c r="L7" s="39"/>
      <c r="M7" s="1" t="s">
        <v>59</v>
      </c>
      <c r="N7" s="27">
        <f ca="1">Gesamt!B9+SUM(Gesamt!E2:E6)-SUM(Gesamt!J2:J6)</f>
        <v>-1.2612133559741778E-13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39"/>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39"/>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39"/>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c r="K12" s="39"/>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c r="K13" s="39"/>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39"/>
      <c r="K15" s="39"/>
      <c r="L15" s="39"/>
      <c r="M15" s="1" t="s">
        <v>58</v>
      </c>
      <c r="N15">
        <f>Gesamt!B5+Gesamt!B7-SUM(Gesamt!G2:G6)</f>
        <v>21</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39"/>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39"/>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39"/>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c r="K20" s="39"/>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c r="K21" s="39"/>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c r="K22" s="39"/>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39"/>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39"/>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39"/>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78</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78</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78</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39" t="s">
        <v>78</v>
      </c>
      <c r="K30" s="39">
        <v>12</v>
      </c>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44"/>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44"/>
      <c r="L32" s="39"/>
      <c r="O32" s="35"/>
      <c r="Q32" s="7"/>
    </row>
    <row r="33" spans="10:12" x14ac:dyDescent="0.35">
      <c r="K33" s="39"/>
      <c r="L33" s="39"/>
    </row>
    <row r="34" spans="10:12" x14ac:dyDescent="0.35">
      <c r="J34" s="2" t="s">
        <v>68</v>
      </c>
      <c r="K34" s="39">
        <f>SUM(K2:K33)</f>
        <v>102</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I30">
    <cfRule type="expression" dxfId="31" priority="1">
      <formula>$C5="Feiertag"</formula>
    </cfRule>
    <cfRule type="expression" dxfId="30" priority="2">
      <formula>WEEKDAY($A5,2)&gt;=6</formula>
    </cfRule>
  </conditionalFormatting>
  <conditionalFormatting sqref="A2:J4 A31:J32">
    <cfRule type="expression" dxfId="29" priority="11">
      <formula>$C2="Feiertag"</formula>
    </cfRule>
    <cfRule type="expression" dxfId="2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0" zoomScaleNormal="100"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30</v>
      </c>
      <c r="L3" s="39"/>
      <c r="M3" s="46" t="str">
        <f>Gesamt!A3</f>
        <v>Vladimir KURTOIC</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-1.5631940186722204E-13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M30" s="45" t="s">
        <v>79</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35">
      <c r="A32" s="23"/>
      <c r="H32" s="7"/>
      <c r="I32" s="7"/>
      <c r="J32" s="7"/>
      <c r="K32" s="39"/>
      <c r="L32" s="39"/>
      <c r="Q32" s="7"/>
    </row>
    <row r="33" spans="10:12" x14ac:dyDescent="0.3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27" priority="15">
      <formula>$C2="Feiertag"</formula>
    </cfRule>
    <cfRule type="expression" dxfId="26" priority="18">
      <formula>WEEKDAY($A2,2)&gt;=6</formula>
    </cfRule>
  </conditionalFormatting>
  <conditionalFormatting sqref="A5:I31">
    <cfRule type="expression" dxfId="25" priority="1">
      <formula>$C5="Feiertag"</formula>
    </cfRule>
    <cfRule type="expression" dxfId="24" priority="2">
      <formula>WEEKDAY($A5,2)&gt;=6</formula>
    </cfRule>
  </conditionalFormatting>
  <conditionalFormatting sqref="D3:I4">
    <cfRule type="expression" dxfId="23" priority="3">
      <formula>$C3="Feiertag"</formula>
    </cfRule>
    <cfRule type="expression" dxfId="22" priority="4">
      <formula>WEEKDAY($A3,2)&gt;=6</formula>
    </cfRule>
  </conditionalFormatting>
  <conditionalFormatting sqref="D2:J2">
    <cfRule type="expression" dxfId="21" priority="5">
      <formula>$C2="Feiertag"</formula>
    </cfRule>
    <cfRule type="expression" dxfId="20"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D21" sqref="D21:F25"/>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80</v>
      </c>
      <c r="K2" s="39">
        <v>30</v>
      </c>
      <c r="L2" s="39"/>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30</v>
      </c>
      <c r="L3" s="39"/>
      <c r="M3" s="46" t="str">
        <f>Gesamt!A3</f>
        <v>Vladimir KURTOIC</v>
      </c>
      <c r="N3" s="46"/>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80</v>
      </c>
      <c r="K4" s="39">
        <v>30</v>
      </c>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t="s">
        <v>80</v>
      </c>
      <c r="K5" s="39">
        <v>30</v>
      </c>
      <c r="L5" s="39"/>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t="s">
        <v>80</v>
      </c>
      <c r="K6" s="39">
        <v>30</v>
      </c>
      <c r="L6" s="39"/>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80</v>
      </c>
      <c r="K7" s="39">
        <v>30</v>
      </c>
      <c r="L7" s="39"/>
      <c r="M7" s="1" t="s">
        <v>59</v>
      </c>
      <c r="N7" s="27">
        <f ca="1">Gesamt!B9+SUM(Gesamt!E2:E8)-SUM(Gesamt!J2:J8)</f>
        <v>-1.8829382497642655E-13</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30</v>
      </c>
      <c r="L8" s="39"/>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30</v>
      </c>
      <c r="L9" s="39"/>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30</v>
      </c>
      <c r="L10" s="39"/>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30</v>
      </c>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t="s">
        <v>80</v>
      </c>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t="s">
        <v>80</v>
      </c>
      <c r="K13" s="39"/>
      <c r="L13" s="39"/>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80</v>
      </c>
      <c r="K14" s="39">
        <v>30</v>
      </c>
      <c r="L14" s="39"/>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80</v>
      </c>
      <c r="K15" s="39">
        <v>30</v>
      </c>
      <c r="L15" s="39"/>
      <c r="M15" s="1" t="s">
        <v>58</v>
      </c>
      <c r="N15">
        <f>Gesamt!B5+Gesamt!B7-SUM(Gesamt!G2:G8)</f>
        <v>21</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80</v>
      </c>
      <c r="K16" s="39">
        <v>30</v>
      </c>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80</v>
      </c>
      <c r="K17" s="39">
        <v>30</v>
      </c>
      <c r="L17" s="39"/>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80</v>
      </c>
      <c r="K18" s="39">
        <v>30</v>
      </c>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80</v>
      </c>
      <c r="K19" s="39">
        <v>30</v>
      </c>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80</v>
      </c>
      <c r="K20" s="39">
        <v>30</v>
      </c>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v>30</v>
      </c>
      <c r="L21" s="39"/>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80</v>
      </c>
      <c r="K22" s="39">
        <v>30</v>
      </c>
      <c r="L22" s="39"/>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80</v>
      </c>
      <c r="K23" s="39">
        <v>30</v>
      </c>
      <c r="L23" s="39"/>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30</v>
      </c>
      <c r="L24" s="39"/>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80</v>
      </c>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80</v>
      </c>
      <c r="K27" s="39"/>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80</v>
      </c>
      <c r="K28" s="39">
        <v>30</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80</v>
      </c>
      <c r="K29" s="39">
        <v>30</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80</v>
      </c>
      <c r="K30" s="39">
        <v>30</v>
      </c>
      <c r="L30" s="39"/>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80</v>
      </c>
      <c r="K31" s="39">
        <v>30</v>
      </c>
      <c r="L31" s="39"/>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80</v>
      </c>
      <c r="K32" s="39">
        <v>30</v>
      </c>
      <c r="L32" s="39"/>
      <c r="O32" s="35"/>
      <c r="Q32" s="7"/>
    </row>
    <row r="33" spans="10:12" x14ac:dyDescent="0.35">
      <c r="K33" s="39"/>
      <c r="L33" s="39"/>
    </row>
    <row r="34" spans="10:12" x14ac:dyDescent="0.35">
      <c r="J34" s="2" t="s">
        <v>68</v>
      </c>
      <c r="K34" s="39">
        <f>SUM(K2:K33)</f>
        <v>780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5:I32">
    <cfRule type="expression" dxfId="17" priority="3">
      <formula>$C5="Feiertag"</formula>
    </cfRule>
    <cfRule type="expression" dxfId="16" priority="4">
      <formula>WEEKDAY($A5,2)&gt;=6</formula>
    </cfRule>
  </conditionalFormatting>
  <conditionalFormatting sqref="G2:J2 G3:I4 J3: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85" zoomScaleNormal="85" workbookViewId="0">
      <selection activeCell="L33" sqref="L33"/>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81</v>
      </c>
      <c r="K4" s="39"/>
      <c r="L4" s="39"/>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81</v>
      </c>
      <c r="K5" s="39">
        <v>35.299999999999997</v>
      </c>
      <c r="L5" s="39"/>
      <c r="M5" s="1" t="s">
        <v>8</v>
      </c>
      <c r="N5" s="27">
        <f ca="1">SUM(I2:I32)</f>
        <v>-2.4868995751603507E-14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81</v>
      </c>
      <c r="K6" s="39">
        <v>35.299999999999997</v>
      </c>
      <c r="L6" s="39"/>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81</v>
      </c>
      <c r="K7" s="39">
        <v>35.299999999999997</v>
      </c>
      <c r="L7" s="39"/>
      <c r="M7" s="1" t="s">
        <v>59</v>
      </c>
      <c r="N7" s="27">
        <f ca="1">Gesamt!B9+SUM(Gesamt!E2:E9)-SUM(Gesamt!J2:J9)</f>
        <v>-2.1316282072803006E-13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81</v>
      </c>
      <c r="K11" s="39">
        <v>35.299999999999997</v>
      </c>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81</v>
      </c>
      <c r="K12" s="39">
        <v>35.299999999999997</v>
      </c>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81</v>
      </c>
      <c r="K13" s="39">
        <v>35.299999999999997</v>
      </c>
      <c r="L13" s="39"/>
      <c r="M13" s="1" t="s">
        <v>26</v>
      </c>
      <c r="N13">
        <f>COUNTIF(C2:C32, "Urlaub")+COUNTIF(C2:C32,"Urlaub halber Tag")/2</f>
        <v>4</v>
      </c>
      <c r="O13" s="35"/>
      <c r="Q13" s="7"/>
    </row>
    <row r="14" spans="1:17" x14ac:dyDescent="0.35">
      <c r="A14" s="29">
        <v>46247</v>
      </c>
      <c r="B14" t="str">
        <f t="shared" si="0"/>
        <v>Do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C15" s="2" t="s">
        <v>22</v>
      </c>
      <c r="G15" s="27">
        <f t="shared" ca="1" si="1"/>
        <v>6.5</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t="s">
        <v>82</v>
      </c>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162</v>
      </c>
      <c r="O17" s="35">
        <f>162-8-6.5-8-8</f>
        <v>131.5</v>
      </c>
      <c r="Q17" s="7"/>
    </row>
    <row r="18" spans="1:17" x14ac:dyDescent="0.35">
      <c r="A18" s="29">
        <v>46251</v>
      </c>
      <c r="B18" t="str">
        <f t="shared" si="0"/>
        <v>Mo</v>
      </c>
      <c r="C18" s="2" t="s">
        <v>22</v>
      </c>
      <c r="G18" s="27">
        <f t="shared" ca="1" si="1"/>
        <v>8</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C19" s="2" t="s">
        <v>22</v>
      </c>
      <c r="G19" s="27">
        <f t="shared" ca="1" si="1"/>
        <v>8</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c r="L20" s="39"/>
      <c r="M20" s="6" t="s">
        <v>43</v>
      </c>
      <c r="N20" s="7">
        <f>Gesamt!C30</f>
        <v>8</v>
      </c>
      <c r="O20" s="35"/>
      <c r="Q20" s="7"/>
    </row>
    <row r="21" spans="1:17" x14ac:dyDescent="0.35">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c r="K21" s="39"/>
      <c r="L21" s="39"/>
      <c r="M21" s="6" t="s">
        <v>44</v>
      </c>
      <c r="N21" s="7">
        <f>Gesamt!C31</f>
        <v>8</v>
      </c>
      <c r="O21" s="35"/>
      <c r="Q21" s="7"/>
    </row>
    <row r="22" spans="1:17" x14ac:dyDescent="0.35">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c r="L25" s="39"/>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c r="L26" s="39"/>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81</v>
      </c>
      <c r="K27" s="39">
        <v>35.299999999999997</v>
      </c>
      <c r="L27" s="39"/>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81</v>
      </c>
      <c r="K28" s="39">
        <v>35.299999999999997</v>
      </c>
      <c r="L28" s="39"/>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81</v>
      </c>
      <c r="K29" s="39">
        <v>35.299999999999997</v>
      </c>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81</v>
      </c>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81</v>
      </c>
      <c r="K31" s="39"/>
      <c r="L31" s="39"/>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81</v>
      </c>
      <c r="K32" s="39"/>
      <c r="L32" s="39"/>
      <c r="O32" s="35"/>
      <c r="Q32" s="7"/>
    </row>
    <row r="33" spans="10:12" x14ac:dyDescent="0.35">
      <c r="K33" s="39"/>
      <c r="L33" s="39"/>
    </row>
    <row r="34" spans="10:12" x14ac:dyDescent="0.35">
      <c r="J34" s="2" t="s">
        <v>68</v>
      </c>
      <c r="K34" s="39">
        <f>SUM(K2:K33)</f>
        <v>317.70000000000005</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Vladimir KURTOIC</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Vladimir KURTOIC</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C11" sqref="C11"/>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-1.2434497875801753E-14</v>
      </c>
      <c r="F2" s="8">
        <f>Januar!N9</f>
        <v>0</v>
      </c>
      <c r="G2" s="2">
        <f>Januar!N13</f>
        <v>0</v>
      </c>
      <c r="H2" s="7">
        <f>Januar!N17</f>
        <v>69</v>
      </c>
      <c r="I2" s="7"/>
      <c r="J2" s="7">
        <v>0</v>
      </c>
      <c r="Z2" s="2" t="b">
        <v>1</v>
      </c>
    </row>
    <row r="3" spans="1:26" ht="15" customHeight="1" x14ac:dyDescent="0.35">
      <c r="A3" s="47" t="s">
        <v>77</v>
      </c>
      <c r="B3" s="47"/>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-3.0198066269804258E-14</v>
      </c>
      <c r="F4" s="8">
        <f>März!N9</f>
        <v>0</v>
      </c>
      <c r="G4" s="2">
        <f>März!N13</f>
        <v>2</v>
      </c>
      <c r="H4" s="7">
        <f ca="1">März!N17</f>
        <v>169.99999999999997</v>
      </c>
      <c r="I4" s="7"/>
      <c r="J4" s="7">
        <v>0</v>
      </c>
      <c r="Z4" s="2" t="b">
        <v>1</v>
      </c>
    </row>
    <row r="5" spans="1:26" x14ac:dyDescent="0.35">
      <c r="A5" s="1" t="s">
        <v>28</v>
      </c>
      <c r="B5" s="2">
        <v>23</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 ca="1">August!N5</f>
        <v>-2.4868995751603507E-14</v>
      </c>
      <c r="F9" s="8">
        <f>August!N9</f>
        <v>0</v>
      </c>
      <c r="G9" s="2">
        <f>August!N13</f>
        <v>4</v>
      </c>
      <c r="H9" s="7">
        <f ca="1">August!N17</f>
        <v>162</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46042</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-2.1316282072803006E-13</v>
      </c>
      <c r="F15" s="8">
        <f>SUM(F2:F13)</f>
        <v>0</v>
      </c>
      <c r="G15" s="2">
        <f>SUM(G2:G13)</f>
        <v>6</v>
      </c>
      <c r="H15" s="7">
        <f ca="1">SUM(H2:H13)</f>
        <v>1193.5</v>
      </c>
      <c r="I15" s="7"/>
      <c r="J15" s="7">
        <f>SUM(J2:J13)</f>
        <v>0</v>
      </c>
    </row>
    <row r="16" spans="1:26" x14ac:dyDescent="0.35">
      <c r="A16" s="6" t="s">
        <v>9</v>
      </c>
      <c r="B16" s="7">
        <f>Januar!N27</f>
        <v>38.5</v>
      </c>
    </row>
    <row r="17" spans="1:7" x14ac:dyDescent="0.35">
      <c r="A17" s="6" t="s">
        <v>10</v>
      </c>
      <c r="B17" s="7">
        <f>Februar!N27</f>
        <v>38.5</v>
      </c>
      <c r="D17" s="4" t="s">
        <v>39</v>
      </c>
      <c r="E17" s="7">
        <f ca="1">SUM(E2:E13)+B9-J15</f>
        <v>-2.1316282072803006E-13</v>
      </c>
    </row>
    <row r="18" spans="1:7" x14ac:dyDescent="0.35">
      <c r="A18" s="6" t="s">
        <v>11</v>
      </c>
      <c r="B18" s="7">
        <f>März!N27</f>
        <v>38.5</v>
      </c>
      <c r="D18" s="9" t="s">
        <v>40</v>
      </c>
      <c r="G18" s="2">
        <f>B5+B7-G15</f>
        <v>17</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2026-09-14T13:53:07Z</dcterms:modified>
</cp:coreProperties>
</file>