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Jänner 2026/"/>
    </mc:Choice>
  </mc:AlternateContent>
  <xr:revisionPtr revIDLastSave="0" documentId="13_ncr:1_{BEB8441D-BED3-3940-A9F6-77AA89FC08BC}" xr6:coauthVersionLast="47" xr6:coauthVersionMax="47" xr10:uidLastSave="{00000000-0000-0000-0000-000000000000}"/>
  <bookViews>
    <workbookView xWindow="24480" yWindow="23000" windowWidth="27840" windowHeight="19400"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0" i="3"/>
  <c r="H17" i="3"/>
  <c r="H6" i="3"/>
  <c r="H3" i="3"/>
  <c r="H18" i="3"/>
  <c r="H10" i="3"/>
  <c r="H4" i="3"/>
  <c r="H14" i="3"/>
  <c r="H16" i="3"/>
  <c r="H25" i="3"/>
  <c r="H7" i="3"/>
  <c r="H2" i="3"/>
  <c r="H15" i="3"/>
  <c r="H24" i="3"/>
  <c r="H8" i="3"/>
  <c r="H22" i="3"/>
  <c r="H9" i="3"/>
  <c r="H21" i="3"/>
  <c r="H13" i="3"/>
  <c r="H23" i="3"/>
  <c r="H11" i="3"/>
  <c r="H31" i="3"/>
  <c r="H29" i="3"/>
  <c r="H28" i="3"/>
  <c r="H32" i="3"/>
  <c r="H27" i="3"/>
  <c r="H30" i="3"/>
  <c r="G30" i="3" l="1"/>
  <c r="I30" i="3" s="1"/>
  <c r="I13" i="3"/>
  <c r="I15" i="3"/>
  <c r="I16" i="3"/>
  <c r="I14" i="3"/>
  <c r="I17" i="3"/>
  <c r="I31"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5" i="3"/>
  <c r="H19" i="3"/>
  <c r="H12" i="3"/>
  <c r="H26" i="3"/>
  <c r="H12" i="4"/>
  <c r="H31" i="4"/>
  <c r="H28" i="1"/>
  <c r="H24" i="11"/>
  <c r="H32" i="1"/>
  <c r="H17" i="7"/>
  <c r="H30" i="11"/>
  <c r="H26" i="7"/>
  <c r="H8" i="12"/>
  <c r="H26" i="12"/>
  <c r="H17" i="12"/>
  <c r="H30" i="12"/>
  <c r="H5" i="6"/>
  <c r="H10" i="8"/>
  <c r="H23" i="4"/>
  <c r="H25" i="11"/>
  <c r="H21" i="6"/>
  <c r="H13" i="8"/>
  <c r="H18" i="9"/>
  <c r="H32" i="12"/>
  <c r="H25" i="4"/>
  <c r="H19" i="8"/>
  <c r="H16" i="8"/>
  <c r="H11" i="11"/>
  <c r="H26" i="1"/>
  <c r="H20" i="4"/>
  <c r="H8" i="7"/>
  <c r="H29" i="10"/>
  <c r="H29" i="8"/>
  <c r="H28" i="10"/>
  <c r="H27" i="11"/>
  <c r="H4" i="9"/>
  <c r="H20" i="8"/>
  <c r="H17" i="1"/>
  <c r="H10" i="7"/>
  <c r="H3" i="5"/>
  <c r="H22" i="6"/>
  <c r="H4" i="8"/>
  <c r="H23" i="5"/>
  <c r="H10" i="1"/>
  <c r="H20" i="1"/>
  <c r="H14" i="10"/>
  <c r="H6" i="7"/>
  <c r="H29" i="11"/>
  <c r="H23" i="2"/>
  <c r="H23" i="10"/>
  <c r="H29" i="12"/>
  <c r="H14" i="12"/>
  <c r="H19" i="2"/>
  <c r="H5" i="9"/>
  <c r="H19" i="6"/>
  <c r="H9" i="6"/>
  <c r="H32" i="7"/>
  <c r="H7" i="8"/>
  <c r="H13" i="4"/>
  <c r="H8" i="1"/>
  <c r="H13" i="7"/>
  <c r="H6" i="2"/>
  <c r="H30" i="7"/>
  <c r="H8" i="2"/>
  <c r="H14" i="8"/>
  <c r="H24" i="10"/>
  <c r="H21" i="5"/>
  <c r="H9" i="2"/>
  <c r="H17" i="9"/>
  <c r="H27" i="8"/>
  <c r="H27" i="4"/>
  <c r="H22" i="10"/>
  <c r="H11" i="8"/>
  <c r="H19" i="11"/>
  <c r="H9" i="7"/>
  <c r="H10" i="5"/>
  <c r="H17" i="2"/>
  <c r="H32" i="10"/>
  <c r="H28" i="12"/>
  <c r="H18" i="11"/>
  <c r="H2" i="4"/>
  <c r="H17" i="10"/>
  <c r="H27" i="1"/>
  <c r="H5" i="8"/>
  <c r="H14" i="9"/>
  <c r="H6" i="5"/>
  <c r="H8" i="5"/>
  <c r="H31" i="12"/>
  <c r="H25" i="8"/>
  <c r="H22" i="4"/>
  <c r="H9" i="4"/>
  <c r="H23" i="1"/>
  <c r="H23" i="12"/>
  <c r="H12" i="1"/>
  <c r="H16" i="1"/>
  <c r="H4" i="2"/>
  <c r="H15" i="12"/>
  <c r="H7" i="6"/>
  <c r="H14" i="7"/>
  <c r="H14" i="11"/>
  <c r="H10" i="4"/>
  <c r="H13" i="11"/>
  <c r="H11" i="9"/>
  <c r="H20" i="7"/>
  <c r="H22" i="7"/>
  <c r="H11" i="4"/>
  <c r="H32" i="8"/>
  <c r="H9" i="11"/>
  <c r="H19" i="7"/>
  <c r="H27" i="5"/>
  <c r="H26" i="6"/>
  <c r="H28" i="4"/>
  <c r="H20" i="5"/>
  <c r="H26" i="8"/>
  <c r="H18" i="8"/>
  <c r="H21" i="11"/>
  <c r="H9" i="9"/>
  <c r="H16" i="2"/>
  <c r="H6" i="1"/>
  <c r="H11" i="10"/>
  <c r="H31" i="9"/>
  <c r="H13" i="12"/>
  <c r="H13" i="2"/>
  <c r="H15" i="7"/>
  <c r="H32" i="5"/>
  <c r="H8" i="6"/>
  <c r="H31" i="5"/>
  <c r="H9" i="8"/>
  <c r="H22" i="5"/>
  <c r="H7" i="9"/>
  <c r="H2" i="12"/>
  <c r="H30" i="9"/>
  <c r="H29" i="2"/>
  <c r="H18" i="7"/>
  <c r="H14" i="4"/>
  <c r="H4" i="1"/>
  <c r="H17" i="5"/>
  <c r="H25" i="1"/>
  <c r="H28" i="7"/>
  <c r="H21" i="9"/>
  <c r="H4" i="10"/>
  <c r="H12" i="10"/>
  <c r="H12" i="12"/>
  <c r="H6" i="6"/>
  <c r="H13" i="5"/>
  <c r="H4" i="5"/>
  <c r="H25" i="6"/>
  <c r="H20" i="6"/>
  <c r="H2" i="1"/>
  <c r="H9" i="12"/>
  <c r="H22" i="8"/>
  <c r="H11" i="7"/>
  <c r="H4" i="4"/>
  <c r="H9" i="1"/>
  <c r="H3" i="4"/>
  <c r="H18" i="1"/>
  <c r="H31" i="7"/>
  <c r="H29" i="7"/>
  <c r="H18" i="5"/>
  <c r="H29" i="1"/>
  <c r="H6" i="8"/>
  <c r="H7" i="11"/>
  <c r="H3" i="2"/>
  <c r="H27" i="10"/>
  <c r="H12" i="6"/>
  <c r="H24" i="4"/>
  <c r="H14" i="2"/>
  <c r="H11" i="2"/>
  <c r="H15" i="6"/>
  <c r="H25" i="12"/>
  <c r="H5" i="7"/>
  <c r="H31" i="10"/>
  <c r="H2" i="10"/>
  <c r="H5" i="1"/>
  <c r="H17" i="6"/>
  <c r="H8" i="4"/>
  <c r="H3" i="7"/>
  <c r="H19" i="5"/>
  <c r="H12" i="11"/>
  <c r="H3" i="10"/>
  <c r="H20" i="2"/>
  <c r="H19" i="1"/>
  <c r="H30" i="4"/>
  <c r="H2" i="2"/>
  <c r="H15" i="8"/>
  <c r="H25" i="10"/>
  <c r="H4" i="11"/>
  <c r="H24" i="9"/>
  <c r="H9" i="5"/>
  <c r="H30" i="6"/>
  <c r="H15" i="1"/>
  <c r="H17" i="11"/>
  <c r="H22" i="2"/>
  <c r="H22" i="12"/>
  <c r="H24" i="1"/>
  <c r="H14" i="5"/>
  <c r="H18" i="10"/>
  <c r="H27" i="2"/>
  <c r="H13" i="10"/>
  <c r="H3" i="8"/>
  <c r="H24" i="5"/>
  <c r="H15" i="5"/>
  <c r="H11" i="12"/>
  <c r="H15" i="9"/>
  <c r="H23" i="7"/>
  <c r="H27" i="12"/>
  <c r="H25" i="9"/>
  <c r="H17" i="4"/>
  <c r="H3" i="11"/>
  <c r="H15" i="4"/>
  <c r="H3" i="12"/>
  <c r="H20" i="9"/>
  <c r="H26" i="10"/>
  <c r="H21" i="8"/>
  <c r="H24" i="2"/>
  <c r="H29" i="5"/>
  <c r="H10" i="12"/>
  <c r="H17" i="8"/>
  <c r="H31" i="1"/>
  <c r="H6" i="10"/>
  <c r="H16" i="7"/>
  <c r="H7" i="10"/>
  <c r="H22" i="11"/>
  <c r="H14" i="6"/>
  <c r="H4" i="12"/>
  <c r="H18" i="2"/>
  <c r="H10" i="9"/>
  <c r="H7" i="1"/>
  <c r="H23" i="8"/>
  <c r="H5" i="5"/>
  <c r="H25" i="5"/>
  <c r="H29" i="9"/>
  <c r="H18" i="4"/>
  <c r="H2" i="6"/>
  <c r="H31" i="6"/>
  <c r="H16" i="10"/>
  <c r="H2" i="11"/>
  <c r="H16" i="4"/>
  <c r="H12" i="9"/>
  <c r="H6" i="12"/>
  <c r="H28" i="6"/>
  <c r="H6" i="11"/>
  <c r="H8" i="9"/>
  <c r="H7" i="4"/>
  <c r="H2" i="8"/>
  <c r="H21" i="4"/>
  <c r="H5" i="11"/>
  <c r="H16" i="12"/>
  <c r="H19" i="10"/>
  <c r="H13" i="1"/>
  <c r="H2" i="7"/>
  <c r="H20" i="10"/>
  <c r="H30" i="8"/>
  <c r="H21" i="2"/>
  <c r="H16" i="6"/>
  <c r="H28" i="11"/>
  <c r="H10" i="6"/>
  <c r="H19" i="4"/>
  <c r="H12" i="2"/>
  <c r="H16" i="11"/>
  <c r="H9" i="10"/>
  <c r="H13" i="6"/>
  <c r="H12" i="5"/>
  <c r="H5" i="10"/>
  <c r="H3" i="9"/>
  <c r="H21" i="7"/>
  <c r="H30" i="1"/>
  <c r="H13" i="9"/>
  <c r="H28" i="9"/>
  <c r="H21" i="10"/>
  <c r="H24" i="6"/>
  <c r="H31" i="8"/>
  <c r="H24" i="12"/>
  <c r="H18" i="12"/>
  <c r="H2" i="9"/>
  <c r="H29" i="6"/>
  <c r="H12" i="7"/>
  <c r="H26" i="5"/>
  <c r="H25" i="7"/>
  <c r="H24" i="7"/>
  <c r="H5" i="4"/>
  <c r="H4" i="7"/>
  <c r="H3" i="1"/>
  <c r="H27" i="9"/>
  <c r="H7" i="2"/>
  <c r="H27" i="6"/>
  <c r="H15" i="2"/>
  <c r="H15" i="11"/>
  <c r="H7" i="7"/>
  <c r="H28" i="2"/>
  <c r="H26" i="2"/>
  <c r="H7" i="12"/>
  <c r="H29" i="4"/>
  <c r="H18" i="6"/>
  <c r="H15" i="10"/>
  <c r="H19" i="9"/>
  <c r="H11" i="5"/>
  <c r="H10" i="2"/>
  <c r="H16" i="5"/>
  <c r="H26" i="4"/>
  <c r="H14" i="1"/>
  <c r="H21" i="1"/>
  <c r="H21" i="12"/>
  <c r="H6" i="9"/>
  <c r="H8" i="8"/>
  <c r="H23" i="6"/>
  <c r="H20" i="11"/>
  <c r="H7" i="5"/>
  <c r="H3" i="6"/>
  <c r="H6" i="4"/>
  <c r="H22" i="9"/>
  <c r="H10" i="11"/>
  <c r="H4" i="6"/>
  <c r="H11" i="1"/>
  <c r="H16" i="9"/>
  <c r="H5" i="2"/>
  <c r="H27" i="7"/>
  <c r="H12" i="8"/>
  <c r="H2" i="5"/>
  <c r="H26" i="9"/>
  <c r="H8" i="10"/>
  <c r="H5" i="12"/>
  <c r="H30" i="10"/>
  <c r="H22" i="1"/>
  <c r="H11" i="6"/>
  <c r="H24" i="8"/>
  <c r="H23" i="9"/>
  <c r="H28" i="5"/>
  <c r="H10" i="10"/>
  <c r="H8" i="11"/>
  <c r="H26" i="11"/>
  <c r="H25" i="2"/>
  <c r="H28" i="8"/>
  <c r="H30" i="5"/>
  <c r="H23" i="11"/>
  <c r="H19" i="12"/>
  <c r="H31" i="11"/>
  <c r="H20" i="12"/>
  <c r="N17" i="10" l="1"/>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<sst xmlns="http://schemas.openxmlformats.org/spreadsheetml/2006/main" count="444" uniqueCount="75">
  <si>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</si>
  <si>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</si>
  <si>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</si>
  <si>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</si>
  <si>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</si>
  <si>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</si>
  <si>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</si>
  <si>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</si>
  <si>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</si>
  <si>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</si>
  <si>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</si>
  <si>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</si>
  <si>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</si>
  <si>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</si>
  <si>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</si>
  <si>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</si>
  <si>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</si>
  <si>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</si>
  <si>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</si>
  <si>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</si>
  <si>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</si>
  <si>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</si>
  <si>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</si>
  <si>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</si>
  <si>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</si>
  <si>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</si>
  <si>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</si>
  <si>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</si>
  <si>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</si>
  <si>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</si>
  <si>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</si>
  <si>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</si>
  <si>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</si>
  <si>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</si>
  <si>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</si>
  <si>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</si>
  <si>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</si>
  <si>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</si>
  <si>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</si>
  <si>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</si>
  <si>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</si>
  <si>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</si>
  <si>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</si>
  <si>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</si>
  <si>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</si>
  <si>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</si>
  <si>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</si>
  <si>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</si>
  <si>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</si>
  <si>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</si>
  <si>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</si>
  <si>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</si>
  <si>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</si>
  <si>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</si>
  <si>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</si>
  <si>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</si>
  <si>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</si>
  <si>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</si>
  <si>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</si>
  <si>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</si>
  <si>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</si>
  <si>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</si>
  <si>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</si>
  <si>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</si>
  <si>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</si>
  <si>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</si>
  <si>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</si>
  <si>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</si>
  <si>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</si>
  <si>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</si>
  <si>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</si>
  <si>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</si>
  <si>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Wien</t>
  </si>
  <si>
    <t>Stefan Duric</t>
  </si>
  <si>
    <t>Bau ID € 45,00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</si>
</sst>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5">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abSelected="1" zoomScaleNormal="100" workbookViewId="0">
      <selection activeCell="M39" sqref="M39"/>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Stefan Duric</v>
      </c>
      <c r="N3" s="42"/>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-7.1054273576010019E-15</v>
      </c>
      <c r="O5" s="35"/>
      <c r="Q5" s="7"/>
    </row>
    <row r="6" spans="1:21" x14ac:dyDescent="0.2">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-7.1054273576010019E-15</v>
      </c>
      <c r="O7" s="35"/>
      <c r="Q7" s="7"/>
    </row>
    <row r="8" spans="1:21" x14ac:dyDescent="0.2">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2">
      <c r="A14" s="29">
        <v>46035</v>
      </c>
      <c r="B14" t="str">
        <f t="shared" si="0"/>
        <v>Di</v>
      </c>
      <c r="G14" s="27">
        <f t="shared" si="1"/>
        <v>0</v>
      </c>
      <c r="H14" s="27">
        <f ca="1">IF(Q14&lt;&gt;"",Q14,IF(OR(C14="Feiertag",A14&lt;Gesamt!$B$11,A14&gt;Gesamt!$B$13,),0,INDIRECT("N"&amp;WEEKDAY(A14,2)+19)))</f>
        <v>0</v>
      </c>
      <c r="I14" s="27">
        <f t="shared" si="2"/>
        <v>0</v>
      </c>
      <c r="J14" s="7" t="s">
        <v>72</v>
      </c>
      <c r="K14" s="39"/>
      <c r="L14" s="39"/>
      <c r="O14" s="35"/>
      <c r="Q14" s="7"/>
    </row>
    <row r="15" spans="1:21" x14ac:dyDescent="0.2">
      <c r="A15" s="29">
        <v>46036</v>
      </c>
      <c r="B15" t="str">
        <f t="shared" si="0"/>
        <v>Mi</v>
      </c>
      <c r="G15" s="27">
        <f t="shared" si="1"/>
        <v>0</v>
      </c>
      <c r="H15" s="27">
        <f ca="1">IF(Q15&lt;&gt;"",Q15,IF(OR(C15="Feiertag",A15&lt;Gesamt!$B$11,A15&gt;Gesamt!$B$13,),0,INDIRECT("N"&amp;WEEKDAY(A15,2)+19)))</f>
        <v>0</v>
      </c>
      <c r="I15" s="27">
        <f t="shared" si="2"/>
        <v>0</v>
      </c>
      <c r="J15" s="7" t="s">
        <v>72</v>
      </c>
      <c r="K15" s="39"/>
      <c r="L15" s="39"/>
      <c r="M15" s="1" t="s">
        <v>58</v>
      </c>
      <c r="N15">
        <f>Gesamt!B5+Gesamt!B7-Gesamt!G2</f>
        <v>22</v>
      </c>
      <c r="O15" s="35"/>
      <c r="Q15" s="7"/>
    </row>
    <row r="16" spans="1:21" x14ac:dyDescent="0.2">
      <c r="A16" s="29">
        <v>46037</v>
      </c>
      <c r="B16" t="str">
        <f t="shared" si="0"/>
        <v>Do</v>
      </c>
      <c r="G16" s="27">
        <f t="shared" si="1"/>
        <v>0</v>
      </c>
      <c r="H16" s="27">
        <f ca="1">IF(Q16&lt;&gt;"",Q16,IF(OR(C16="Feiertag",A16&lt;Gesamt!$B$11,A16&gt;Gesamt!$B$13,),0,INDIRECT("N"&amp;WEEKDAY(A16,2)+19)))</f>
        <v>0</v>
      </c>
      <c r="I16" s="27">
        <f t="shared" si="2"/>
        <v>0</v>
      </c>
      <c r="J16" s="7" t="s">
        <v>72</v>
      </c>
      <c r="K16" s="39"/>
      <c r="L16" s="39"/>
      <c r="M16" s="2"/>
      <c r="O16" s="35"/>
      <c r="Q16" s="7"/>
    </row>
    <row r="17" spans="1:17" x14ac:dyDescent="0.2">
      <c r="A17" s="29">
        <v>46038</v>
      </c>
      <c r="B17" t="str">
        <f t="shared" si="0"/>
        <v>Fr</v>
      </c>
      <c r="G17" s="27">
        <f t="shared" si="1"/>
        <v>0</v>
      </c>
      <c r="H17" s="27">
        <f ca="1">IF(Q17&lt;&gt;"",Q17,IF(OR(C17="Feiertag",A17&lt;Gesamt!$B$11,A17&gt;Gesamt!$B$13,),0,INDIRECT("N"&amp;WEEKDAY(A17,2)+19)))</f>
        <v>0</v>
      </c>
      <c r="I17" s="27">
        <f t="shared" si="2"/>
        <v>0</v>
      </c>
      <c r="J17" s="7" t="s">
        <v>72</v>
      </c>
      <c r="K17" s="39"/>
      <c r="L17" s="39"/>
      <c r="M17" s="1" t="s">
        <v>50</v>
      </c>
      <c r="N17" s="27">
        <f>SUM(G2:G32)</f>
        <v>38.499999999999993</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t="s">
        <v>72</v>
      </c>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t="s">
        <v>72</v>
      </c>
      <c r="K19" s="39"/>
      <c r="L19" s="39"/>
      <c r="M19" s="13" t="s">
        <v>6</v>
      </c>
      <c r="O19" s="35"/>
      <c r="Q19" s="7"/>
    </row>
    <row r="20" spans="1:17" x14ac:dyDescent="0.2">
      <c r="A20" s="29">
        <v>46041</v>
      </c>
      <c r="B20" t="str">
        <f t="shared" si="0"/>
        <v>Mo</v>
      </c>
      <c r="G20" s="27">
        <f t="shared" si="1"/>
        <v>0</v>
      </c>
      <c r="H20" s="27">
        <f ca="1">IF(Q20&lt;&gt;"",Q20,IF(OR(C20="Feiertag",A20&lt;Gesamt!$B$11,A20&gt;Gesamt!$B$13,),0,INDIRECT("N"&amp;WEEKDAY(A20,2)+19)))</f>
        <v>0</v>
      </c>
      <c r="I20" s="27">
        <f t="shared" si="2"/>
        <v>0</v>
      </c>
      <c r="J20" s="7" t="s">
        <v>72</v>
      </c>
      <c r="K20" s="39"/>
      <c r="L20" s="39"/>
      <c r="M20" s="6" t="s">
        <v>43</v>
      </c>
      <c r="N20" s="7">
        <f>Gesamt!C30</f>
        <v>8</v>
      </c>
      <c r="O20" s="35"/>
      <c r="Q20" s="7"/>
    </row>
    <row r="21" spans="1:17" x14ac:dyDescent="0.2">
      <c r="A21" s="29">
        <v>46042</v>
      </c>
      <c r="B21" t="str">
        <f t="shared" si="0"/>
        <v>Di</v>
      </c>
      <c r="G21" s="27">
        <f t="shared" si="1"/>
        <v>0</v>
      </c>
      <c r="H21" s="27">
        <f ca="1">IF(Q21&lt;&gt;"",Q21,IF(OR(C21="Feiertag",A21&lt;Gesamt!$B$11,A21&gt;Gesamt!$B$13,),0,INDIRECT("N"&amp;WEEKDAY(A21,2)+19)))</f>
        <v>0</v>
      </c>
      <c r="I21" s="27">
        <f t="shared" si="2"/>
        <v>0</v>
      </c>
      <c r="J21" s="7" t="s">
        <v>72</v>
      </c>
      <c r="K21" s="39"/>
      <c r="L21" s="39"/>
      <c r="M21" s="6" t="s">
        <v>44</v>
      </c>
      <c r="N21" s="7">
        <f>Gesamt!C31</f>
        <v>8</v>
      </c>
      <c r="O21" s="35"/>
      <c r="Q21" s="7"/>
    </row>
    <row r="22" spans="1:17" x14ac:dyDescent="0.2">
      <c r="A22" s="29">
        <v>46043</v>
      </c>
      <c r="B22" t="str">
        <f t="shared" si="0"/>
        <v>Mi</v>
      </c>
      <c r="G22" s="27">
        <f t="shared" si="1"/>
        <v>0</v>
      </c>
      <c r="H22" s="27">
        <f ca="1">IF(Q22&lt;&gt;"",Q22,IF(OR(C22="Feiertag",A22&lt;Gesamt!$B$11,A22&gt;Gesamt!$B$13,),0,INDIRECT("N"&amp;WEEKDAY(A22,2)+19)))</f>
        <v>0</v>
      </c>
      <c r="I22" s="27">
        <f t="shared" si="2"/>
        <v>0</v>
      </c>
      <c r="J22" s="7" t="s">
        <v>72</v>
      </c>
      <c r="K22" s="39"/>
      <c r="L22" s="39"/>
      <c r="M22" s="6" t="s">
        <v>45</v>
      </c>
      <c r="N22" s="7">
        <f>Gesamt!C32</f>
        <v>8</v>
      </c>
      <c r="O22" s="35"/>
      <c r="Q22" s="7"/>
    </row>
    <row r="23" spans="1:17" x14ac:dyDescent="0.2">
      <c r="A23" s="29">
        <v>46044</v>
      </c>
      <c r="B23" t="str">
        <f t="shared" si="0"/>
        <v>Do</v>
      </c>
      <c r="G23" s="27">
        <f t="shared" si="1"/>
        <v>0</v>
      </c>
      <c r="H23" s="27">
        <f ca="1">IF(Q23&lt;&gt;"",Q23,IF(OR(C23="Feiertag",A23&lt;Gesamt!$B$11,A23&gt;Gesamt!$B$13,),0,INDIRECT("N"&amp;WEEKDAY(A23,2)+19)))</f>
        <v>0</v>
      </c>
      <c r="I23" s="27">
        <f t="shared" si="2"/>
        <v>0</v>
      </c>
      <c r="J23" s="7" t="s">
        <v>72</v>
      </c>
      <c r="K23" s="39"/>
      <c r="L23" s="39"/>
      <c r="M23" s="6" t="s">
        <v>46</v>
      </c>
      <c r="N23" s="7">
        <f>Gesamt!C33</f>
        <v>8</v>
      </c>
      <c r="O23" s="35"/>
      <c r="Q23" s="7"/>
    </row>
    <row r="24" spans="1:17" x14ac:dyDescent="0.2">
      <c r="A24" s="29">
        <v>46045</v>
      </c>
      <c r="B24" t="str">
        <f t="shared" si="0"/>
        <v>Fr</v>
      </c>
      <c r="G24" s="27">
        <f t="shared" si="1"/>
        <v>0</v>
      </c>
      <c r="H24" s="27">
        <f ca="1">IF(Q24&lt;&gt;"",Q24,IF(OR(C24="Feiertag",A24&lt;Gesamt!$B$11,A24&gt;Gesamt!$B$13,),0,INDIRECT("N"&amp;WEEKDAY(A24,2)+19)))</f>
        <v>0</v>
      </c>
      <c r="I24" s="27">
        <f t="shared" si="2"/>
        <v>0</v>
      </c>
      <c r="J24" s="7" t="s">
        <v>72</v>
      </c>
      <c r="K24" s="39"/>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t="s">
        <v>72</v>
      </c>
      <c r="K25" s="39"/>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72</v>
      </c>
      <c r="K26" s="39"/>
      <c r="L26" s="39"/>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30</v>
      </c>
      <c r="L27" s="39"/>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30</v>
      </c>
      <c r="L28" s="39"/>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72</v>
      </c>
      <c r="K29" s="39">
        <v>30</v>
      </c>
      <c r="L29" s="39"/>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30</v>
      </c>
      <c r="L30" s="39"/>
      <c r="M30" s="41" t="s">
        <v>74</v>
      </c>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72</v>
      </c>
      <c r="K31" s="39"/>
      <c r="L31" s="39"/>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120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8</v>
      </c>
      <c r="I3" s="27">
        <f t="shared" ref="I3:I29" si="2">IF(OR(C3="Überstundenabbau",C3="Urlaub halber Tag",E3&lt;&gt;""),G3-H3,0)</f>
        <v>0</v>
      </c>
      <c r="J3" s="7"/>
      <c r="K3" s="39"/>
      <c r="L3" s="39"/>
      <c r="M3" s="42" t="str">
        <f>Gesamt!A3</f>
        <v>Stefan Duric</v>
      </c>
      <c r="N3" s="42"/>
      <c r="O3" s="35"/>
      <c r="Q3" s="7"/>
    </row>
    <row r="4" spans="1:17" x14ac:dyDescent="0.2">
      <c r="A4" s="29">
        <v>46056</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46057</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46058</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46059</v>
      </c>
      <c r="B7" t="str">
        <f t="shared" si="0"/>
        <v>Fr</v>
      </c>
      <c r="G7" s="27">
        <f t="shared" si="1"/>
        <v>0</v>
      </c>
      <c r="H7" s="27">
        <f ca="1">IF(Q7&lt;&gt;"",Q7,IF(OR(C7="Feiertag",A7&lt;Gesamt!$B$11,A7&gt;Gesamt!$B$13,),0,INDIRECT("N"&amp;WEEKDAY(A7,2)+19)))</f>
        <v>6.5</v>
      </c>
      <c r="I7" s="27">
        <f t="shared" si="2"/>
        <v>0</v>
      </c>
      <c r="J7" s="7"/>
      <c r="K7" s="39"/>
      <c r="L7" s="39"/>
      <c r="M7" s="1" t="s">
        <v>59</v>
      </c>
      <c r="N7" s="27">
        <f ca="1">Gesamt!B9+SUM(Gesamt!E2:E3)-SUM(Gesamt!J2:J3)</f>
        <v>-7.1054273576010019E-15</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46063</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SUM(Gesamt!F2:F3)</f>
        <v>0</v>
      </c>
      <c r="O11" s="35"/>
      <c r="Q11" s="7"/>
    </row>
    <row r="12" spans="1:17" x14ac:dyDescent="0.2">
      <c r="A12" s="29">
        <v>46064</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46065</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46066</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22</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46070</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46071</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46072</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46073</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46076</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46077</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46078</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46079</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46080</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Stefan Duric</v>
      </c>
      <c r="N3" s="42"/>
      <c r="O3" s="35"/>
      <c r="Q3" s="7"/>
    </row>
    <row r="4" spans="1:17" x14ac:dyDescent="0.2">
      <c r="A4" s="29">
        <v>46084</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46086</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6.5</v>
      </c>
      <c r="I7" s="27">
        <f t="shared" si="2"/>
        <v>0</v>
      </c>
      <c r="J7" s="7"/>
      <c r="K7" s="39"/>
      <c r="L7" s="39"/>
      <c r="M7" s="1" t="s">
        <v>59</v>
      </c>
      <c r="N7" s="27">
        <f ca="1">Gesamt!B9+SUM(Gesamt!E2:E4)-SUM(Gesamt!J2:J4)</f>
        <v>-7.1054273576010019E-15</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SUM(Gesamt!F2:F4)</f>
        <v>0</v>
      </c>
      <c r="O11" s="35"/>
      <c r="Q11" s="7"/>
    </row>
    <row r="12" spans="1:17" x14ac:dyDescent="0.2">
      <c r="A12" s="29">
        <v>46092</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22</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46098</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46101</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46105</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46106</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46107</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46108</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9">
        <v>46112</v>
      </c>
      <c r="B32" t="str">
        <f t="shared" si="0"/>
        <v>Di</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Stefan Duric</v>
      </c>
      <c r="N3" s="42"/>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-7.1054273576010019E-15</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22</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Stefan Duric</v>
      </c>
      <c r="N3" s="42"/>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-7.1054273576010019E-15</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22</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Stefan Duric</v>
      </c>
      <c r="N3" s="42"/>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-7.1054273576010019E-15</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22</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Stefan Duric</v>
      </c>
      <c r="N3" s="42"/>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-7.1054273576010019E-15</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22</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Stefan Duric</v>
      </c>
      <c r="N3" s="42"/>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-7.1054273576010019E-15</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22</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Stefan Duric</v>
      </c>
      <c r="N3" s="42"/>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-7.1054273576010019E-15</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22</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Stefan Duric</v>
      </c>
      <c r="N3" s="42"/>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-7.1054273576010019E-15</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22</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Stefan Duric</v>
      </c>
      <c r="N3" s="42"/>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-7.1054273576010019E-15</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22</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Stefan Duric</v>
      </c>
      <c r="N3" s="42"/>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-7.1054273576010019E-15</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22</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F30" sqref="F30"/>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-7.1054273576010019E-15</v>
      </c>
      <c r="F2" s="8">
        <f>Januar!N9</f>
        <v>0</v>
      </c>
      <c r="G2" s="2">
        <f>Januar!N13</f>
        <v>0</v>
      </c>
      <c r="H2" s="7">
        <f>Januar!N17</f>
        <v>38.499999999999993</v>
      </c>
      <c r="I2" s="7"/>
      <c r="J2" s="7">
        <v>0</v>
      </c>
      <c r="Z2" s="2" t="b">
        <v>1</v>
      </c>
    </row>
    <row r="3" spans="1:26" ht="15" customHeight="1" x14ac:dyDescent="0.2">
      <c r="A3" s="43" t="s">
        <v>73</v>
      </c>
      <c r="B3" s="43"/>
      <c r="D3" s="6" t="s">
        <v>10</v>
      </c>
      <c r="E3" s="7">
        <f>Februar!N5</f>
        <v>0</v>
      </c>
      <c r="F3" s="8">
        <f>Februar!N9</f>
        <v>0</v>
      </c>
      <c r="G3" s="2">
        <f>Februar!N13</f>
        <v>0</v>
      </c>
      <c r="H3" s="7">
        <f>Februar!N17</f>
        <v>0</v>
      </c>
      <c r="I3" s="7"/>
      <c r="J3" s="7">
        <v>0</v>
      </c>
      <c r="Z3" s="2" t="b">
        <v>1</v>
      </c>
    </row>
    <row r="4" spans="1:26" x14ac:dyDescent="0.2">
      <c r="D4" s="6" t="s">
        <v>11</v>
      </c>
      <c r="E4" s="7">
        <f>März!N5</f>
        <v>0</v>
      </c>
      <c r="F4" s="8">
        <f>März!N9</f>
        <v>0</v>
      </c>
      <c r="G4" s="2">
        <f>März!N13</f>
        <v>0</v>
      </c>
      <c r="H4" s="7">
        <f>März!N17</f>
        <v>0</v>
      </c>
      <c r="I4" s="7"/>
      <c r="J4" s="7">
        <v>0</v>
      </c>
      <c r="Z4" s="2" t="b">
        <v>1</v>
      </c>
    </row>
    <row r="5" spans="1:26" x14ac:dyDescent="0.2">
      <c r="A5" s="1" t="s">
        <v>28</v>
      </c>
      <c r="B5" s="2">
        <v>22</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46048</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-7.1054273576010019E-15</v>
      </c>
      <c r="F15" s="8">
        <f>SUM(F2:F13)</f>
        <v>0</v>
      </c>
      <c r="G15" s="2">
        <f>SUM(G2:G13)</f>
        <v>0</v>
      </c>
      <c r="H15" s="7">
        <f>SUM(H2:H13)</f>
        <v>38.499999999999993</v>
      </c>
      <c r="I15" s="7"/>
      <c r="J15" s="7">
        <f>SUM(J2:J13)</f>
        <v>0</v>
      </c>
    </row>
    <row r="16" spans="1:26" x14ac:dyDescent="0.2">
      <c r="A16" s="6" t="s">
        <v>9</v>
      </c>
      <c r="B16" s="7">
        <f>Januar!N27</f>
        <v>38.5</v>
      </c>
    </row>
    <row r="17" spans="1:7" x14ac:dyDescent="0.2">
      <c r="A17" s="6" t="s">
        <v>10</v>
      </c>
      <c r="B17" s="7">
        <f>Februar!N27</f>
        <v>38.5</v>
      </c>
      <c r="D17" s="4" t="s">
        <v>39</v>
      </c>
      <c r="E17" s="7">
        <f ca="1">SUM(E2:E13)+B9-J15</f>
        <v>-7.1054273576010019E-15</v>
      </c>
    </row>
    <row r="18" spans="1:7" x14ac:dyDescent="0.2">
      <c r="A18" s="6" t="s">
        <v>11</v>
      </c>
      <c r="B18" s="7">
        <f>März!N27</f>
        <v>38.5</v>
      </c>
      <c r="D18" s="9" t="s">
        <v>40</v>
      </c>
      <c r="G18" s="2">
        <f>B5+B7-G15</f>
        <v>22</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4" t="s">
        <v>55</v>
      </c>
    </row>
    <row r="24" spans="19:20" x14ac:dyDescent="0.2">
      <c r="S24" s="44"/>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2026-02-12T08:24:10Z</dcterms:modified>
</cp:coreProperties>
</file>