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D3F087BA-3FCF-4A2D-A2AB-83CDB7A8FA83}" xr6:coauthVersionLast="47" xr6:coauthVersionMax="47" xr10:uidLastSave="{00000000-0000-0000-0000-000000000000}"/>
  <bookViews>
    <workbookView xWindow="-120" yWindow="-120" windowWidth="29040" windowHeight="1572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5" i="2"/>
  <c r="G16"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4" i="4"/>
  <c r="I15" i="4"/>
  <c r="I16" i="4"/>
  <c r="I17" i="4"/>
  <c r="I18" i="4"/>
  <c r="I19" i="4"/>
  <c r="I20" i="4"/>
  <c r="I21" i="4"/>
  <c r="I22" i="4"/>
  <c r="I23" i="4"/>
  <c r="I24" i="4"/>
  <c r="I25" i="4"/>
  <c r="I26" i="4"/>
  <c r="I27" i="4"/>
  <c r="I28" i="4"/>
  <c r="I29" i="4"/>
  <c r="I30" i="4"/>
  <c r="I31"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6" i="3"/>
  <c r="H3" i="3"/>
  <c r="H10" i="3"/>
  <c r="H4" i="3"/>
  <c r="H7" i="3"/>
  <c r="H2" i="3"/>
  <c r="H8" i="3"/>
  <c r="H9" i="3"/>
  <c r="H13" i="3"/>
  <c r="H11" i="3"/>
  <c r="H20" i="3"/>
  <c r="H28" i="3"/>
  <c r="H17" i="3"/>
  <c r="H23" i="3"/>
  <c r="H18" i="3"/>
  <c r="H22" i="3"/>
  <c r="H21" i="3"/>
  <c r="H14" i="3"/>
  <c r="H15" i="3"/>
  <c r="H32" i="3"/>
  <c r="H29" i="3"/>
  <c r="H25" i="3"/>
  <c r="H24" i="3"/>
  <c r="H16" i="3"/>
  <c r="H30" i="3"/>
  <c r="H27" i="3"/>
  <c r="H31" i="3"/>
  <c r="G30" i="3" l="1"/>
  <c r="I13" i="3"/>
  <c r="I15" i="3"/>
  <c r="I16" i="3"/>
  <c r="I14" i="3"/>
  <c r="I17" i="3"/>
  <c r="I31" i="3"/>
  <c r="I30"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23" i="10"/>
  <c r="H26" i="8"/>
  <c r="H13" i="12"/>
  <c r="H26" i="12"/>
  <c r="H25" i="10"/>
  <c r="H5" i="11"/>
  <c r="H30" i="8"/>
  <c r="H24" i="11"/>
  <c r="H21" i="7"/>
  <c r="H23" i="2"/>
  <c r="H15" i="7"/>
  <c r="H14" i="10"/>
  <c r="H6" i="8"/>
  <c r="H21" i="4"/>
  <c r="H28" i="10"/>
  <c r="H3" i="4"/>
  <c r="H24" i="5"/>
  <c r="H27" i="10"/>
  <c r="H11" i="9"/>
  <c r="H23" i="1"/>
  <c r="H2" i="7"/>
  <c r="H6" i="6"/>
  <c r="H22" i="9"/>
  <c r="H2" i="9"/>
  <c r="H10" i="9"/>
  <c r="H13" i="1"/>
  <c r="H15" i="8"/>
  <c r="H24" i="9"/>
  <c r="H9" i="1"/>
  <c r="H14" i="5"/>
  <c r="H25" i="7"/>
  <c r="H6" i="4"/>
  <c r="H13" i="5"/>
  <c r="H8" i="1"/>
  <c r="H26" i="7"/>
  <c r="H27" i="11"/>
  <c r="H21" i="2"/>
  <c r="H5" i="10"/>
  <c r="H18" i="5"/>
  <c r="H21" i="9"/>
  <c r="H10" i="8"/>
  <c r="H23" i="12"/>
  <c r="H14" i="8"/>
  <c r="H19" i="9"/>
  <c r="H11" i="10"/>
  <c r="H17" i="9"/>
  <c r="H26" i="6"/>
  <c r="H23" i="11"/>
  <c r="H18" i="8"/>
  <c r="H30" i="1"/>
  <c r="H19" i="2"/>
  <c r="H32" i="10"/>
  <c r="H4" i="9"/>
  <c r="H6" i="9"/>
  <c r="H4" i="10"/>
  <c r="H8" i="7"/>
  <c r="H4" i="5"/>
  <c r="H9" i="8"/>
  <c r="H27" i="4"/>
  <c r="H9" i="7"/>
  <c r="H3" i="8"/>
  <c r="H16" i="10"/>
  <c r="H11" i="8"/>
  <c r="H7" i="10"/>
  <c r="H21" i="10"/>
  <c r="H16" i="9"/>
  <c r="H23" i="8"/>
  <c r="H31" i="5"/>
  <c r="H3" i="10"/>
  <c r="H15" i="1"/>
  <c r="H12" i="4"/>
  <c r="H25" i="8"/>
  <c r="H12" i="8"/>
  <c r="H16" i="5"/>
  <c r="H3" i="9"/>
  <c r="H19" i="4"/>
  <c r="H32" i="1"/>
  <c r="H11" i="4"/>
  <c r="H11" i="1"/>
  <c r="H25" i="2"/>
  <c r="H2" i="1"/>
  <c r="H25" i="12"/>
  <c r="H22" i="10"/>
  <c r="H10" i="12"/>
  <c r="H25" i="9"/>
  <c r="H26" i="3"/>
  <c r="H3" i="6"/>
  <c r="H6" i="2"/>
  <c r="H27" i="12"/>
  <c r="H20" i="9"/>
  <c r="H16" i="1"/>
  <c r="H5" i="5"/>
  <c r="H3" i="12"/>
  <c r="H10" i="4"/>
  <c r="H27" i="7"/>
  <c r="H18" i="11"/>
  <c r="H7" i="9"/>
  <c r="H17" i="11"/>
  <c r="H31" i="4"/>
  <c r="H27" i="5"/>
  <c r="H5" i="1"/>
  <c r="H8" i="9"/>
  <c r="H17" i="10"/>
  <c r="H22" i="4"/>
  <c r="H32" i="12"/>
  <c r="H17" i="2"/>
  <c r="H21" i="6"/>
  <c r="H6" i="11"/>
  <c r="H5" i="8"/>
  <c r="H8" i="6"/>
  <c r="H29" i="12"/>
  <c r="H25" i="5"/>
  <c r="H26" i="1"/>
  <c r="H22" i="8"/>
  <c r="H20" i="12"/>
  <c r="H22" i="2"/>
  <c r="H11" i="2"/>
  <c r="H9" i="11"/>
  <c r="H18" i="4"/>
  <c r="H10" i="11"/>
  <c r="H21" i="8"/>
  <c r="H27" i="6"/>
  <c r="H14" i="2"/>
  <c r="H32" i="7"/>
  <c r="H13" i="6"/>
  <c r="H4" i="7"/>
  <c r="H30" i="5"/>
  <c r="H13" i="9"/>
  <c r="H8" i="11"/>
  <c r="H21" i="1"/>
  <c r="H5" i="12"/>
  <c r="H24" i="2"/>
  <c r="H5" i="4"/>
  <c r="H18" i="10"/>
  <c r="H8" i="8"/>
  <c r="H19" i="7"/>
  <c r="H6" i="1"/>
  <c r="H24" i="8"/>
  <c r="H3" i="1"/>
  <c r="H29" i="2"/>
  <c r="H14" i="11"/>
  <c r="H2" i="8"/>
  <c r="H18" i="2"/>
  <c r="H7" i="5"/>
  <c r="H30" i="7"/>
  <c r="H14" i="9"/>
  <c r="H9" i="9"/>
  <c r="H10" i="5"/>
  <c r="H5" i="7"/>
  <c r="H18" i="1"/>
  <c r="H12" i="12"/>
  <c r="H32" i="5"/>
  <c r="H27" i="1"/>
  <c r="H4" i="1"/>
  <c r="H9" i="12"/>
  <c r="H7" i="4"/>
  <c r="H25" i="4"/>
  <c r="H32" i="8"/>
  <c r="H13" i="10"/>
  <c r="H9" i="6"/>
  <c r="H16" i="11"/>
  <c r="H15" i="9"/>
  <c r="H26" i="11"/>
  <c r="H11" i="12"/>
  <c r="H29" i="6"/>
  <c r="H29" i="5"/>
  <c r="H27" i="9"/>
  <c r="H31" i="6"/>
  <c r="H7" i="7"/>
  <c r="H25" i="6"/>
  <c r="H10" i="1"/>
  <c r="H8" i="4"/>
  <c r="H23" i="7"/>
  <c r="H28" i="4"/>
  <c r="H7" i="1"/>
  <c r="H3" i="7"/>
  <c r="H20" i="1"/>
  <c r="H15" i="11"/>
  <c r="H23" i="9"/>
  <c r="H20" i="5"/>
  <c r="H10" i="2"/>
  <c r="H28" i="11"/>
  <c r="H13" i="2"/>
  <c r="H31" i="8"/>
  <c r="H13" i="11"/>
  <c r="H21" i="5"/>
  <c r="H21" i="12"/>
  <c r="H16" i="8"/>
  <c r="H30" i="9"/>
  <c r="H5" i="2"/>
  <c r="H15" i="10"/>
  <c r="H11" i="7"/>
  <c r="H10" i="6"/>
  <c r="H2" i="4"/>
  <c r="H16" i="4"/>
  <c r="H31" i="1"/>
  <c r="H17" i="5"/>
  <c r="H20" i="7"/>
  <c r="H4" i="2"/>
  <c r="H25" i="11"/>
  <c r="H31" i="9"/>
  <c r="H31" i="11"/>
  <c r="H7" i="11"/>
  <c r="H28" i="12"/>
  <c r="H7" i="6"/>
  <c r="H12" i="7"/>
  <c r="H12" i="5"/>
  <c r="H29" i="9"/>
  <c r="H10" i="7"/>
  <c r="H17" i="6"/>
  <c r="H17" i="1"/>
  <c r="H23" i="6"/>
  <c r="H30" i="12"/>
  <c r="H11" i="6"/>
  <c r="H15" i="12"/>
  <c r="H22" i="1"/>
  <c r="H15" i="2"/>
  <c r="H30" i="10"/>
  <c r="H2" i="6"/>
  <c r="H28" i="8"/>
  <c r="H6" i="12"/>
  <c r="H14" i="1"/>
  <c r="H3" i="5"/>
  <c r="H9" i="4"/>
  <c r="H26" i="9"/>
  <c r="H9" i="5"/>
  <c r="H24" i="10"/>
  <c r="H29" i="1"/>
  <c r="H12" i="9"/>
  <c r="H21" i="11"/>
  <c r="H28" i="6"/>
  <c r="H28" i="9"/>
  <c r="H2" i="12"/>
  <c r="H27" i="2"/>
  <c r="H17" i="7"/>
  <c r="H4" i="11"/>
  <c r="H31" i="10"/>
  <c r="H30" i="11"/>
  <c r="H29" i="11"/>
  <c r="H20" i="6"/>
  <c r="H9" i="2"/>
  <c r="H28" i="2"/>
  <c r="H4" i="4"/>
  <c r="H24" i="4"/>
  <c r="H28" i="5"/>
  <c r="H17" i="12"/>
  <c r="H26" i="5"/>
  <c r="H13" i="8"/>
  <c r="H11" i="5"/>
  <c r="H9" i="10"/>
  <c r="H30" i="4"/>
  <c r="H13" i="4"/>
  <c r="H18" i="6"/>
  <c r="H19" i="1"/>
  <c r="H29" i="8"/>
  <c r="H11" i="11"/>
  <c r="H18" i="7"/>
  <c r="H19" i="12"/>
  <c r="H4" i="6"/>
  <c r="H31" i="7"/>
  <c r="H2" i="11"/>
  <c r="H22" i="12"/>
  <c r="H22" i="11"/>
  <c r="H7" i="12"/>
  <c r="H23" i="4"/>
  <c r="H26" i="2"/>
  <c r="H24" i="6"/>
  <c r="H6" i="7"/>
  <c r="H12" i="2"/>
  <c r="H22" i="7"/>
  <c r="H5" i="9"/>
  <c r="H20" i="2"/>
  <c r="H14" i="12"/>
  <c r="H15" i="6"/>
  <c r="H4" i="12"/>
  <c r="H20" i="10"/>
  <c r="H12" i="6"/>
  <c r="H28" i="1"/>
  <c r="H31" i="12"/>
  <c r="H14" i="7"/>
  <c r="H30" i="6"/>
  <c r="H22" i="6"/>
  <c r="H28" i="7"/>
  <c r="H24" i="1"/>
  <c r="H19" i="6"/>
  <c r="H4" i="8"/>
  <c r="H10" i="10"/>
  <c r="H29" i="4"/>
  <c r="H18" i="9"/>
  <c r="H29" i="10"/>
  <c r="H20" i="4"/>
  <c r="H24" i="7"/>
  <c r="H12" i="1"/>
  <c r="H7" i="8"/>
  <c r="H19" i="5"/>
  <c r="H2" i="10"/>
  <c r="H26" i="4"/>
  <c r="H24" i="12"/>
  <c r="H8" i="10"/>
  <c r="H19" i="3"/>
  <c r="H8" i="5"/>
  <c r="H20" i="11"/>
  <c r="H15" i="5"/>
  <c r="H27" i="8"/>
  <c r="H19" i="11"/>
  <c r="H26" i="10"/>
  <c r="H17" i="4"/>
  <c r="H6" i="10"/>
  <c r="H19" i="10"/>
  <c r="H8" i="2"/>
  <c r="H16" i="7"/>
  <c r="H14" i="4"/>
  <c r="H12" i="11"/>
  <c r="H19" i="8"/>
  <c r="H3" i="11"/>
  <c r="H16" i="12"/>
  <c r="H25" i="1"/>
  <c r="H7" i="2"/>
  <c r="H20" i="8"/>
  <c r="H13" i="7"/>
  <c r="H12" i="10"/>
  <c r="H3" i="2"/>
  <c r="H16" i="6"/>
  <c r="H17" i="8"/>
  <c r="H2" i="2"/>
  <c r="H29" i="7"/>
  <c r="H16" i="2"/>
  <c r="H14" i="6"/>
  <c r="H18" i="12"/>
  <c r="H22" i="5"/>
  <c r="H8" i="12"/>
  <c r="H2" i="5"/>
  <c r="H23" i="5"/>
  <c r="H5" i="6"/>
  <c r="H6" i="5"/>
  <c r="H15" i="4"/>
  <c r="I4" i="4" l="1"/>
  <c r="I3" i="4"/>
  <c r="I2" i="4"/>
  <c r="I9" i="4"/>
  <c r="I7" i="4"/>
  <c r="I10" i="4"/>
  <c r="I8" i="4"/>
  <c r="I11" i="4"/>
  <c r="I31" i="1"/>
  <c r="I32" i="1"/>
  <c r="I27" i="1"/>
  <c r="I25" i="1"/>
  <c r="I24" i="1"/>
  <c r="I26" i="1"/>
  <c r="I28" i="1"/>
  <c r="I20" i="1"/>
  <c r="I17" i="1"/>
  <c r="I21" i="1"/>
  <c r="I19" i="1"/>
  <c r="I18" i="1"/>
  <c r="I14" i="1"/>
  <c r="I10" i="1"/>
  <c r="I11" i="1"/>
  <c r="I13" i="1"/>
  <c r="I12" i="1"/>
  <c r="I3" i="1"/>
  <c r="I7" i="1"/>
  <c r="I6" i="1"/>
  <c r="I5" i="1"/>
  <c r="I4" i="1"/>
  <c r="G19" i="2"/>
  <c r="I19" i="2" s="1"/>
  <c r="G18" i="2"/>
  <c r="I18" i="2" s="1"/>
  <c r="G17" i="2"/>
  <c r="I17" i="2" s="1"/>
  <c r="G14" i="2"/>
  <c r="I14" i="2" s="1"/>
  <c r="G13" i="2"/>
  <c r="I26" i="2"/>
  <c r="I28" i="2"/>
  <c r="I24" i="2"/>
  <c r="I27" i="2"/>
  <c r="I25" i="2"/>
  <c r="I20" i="2"/>
  <c r="I21" i="2"/>
  <c r="I11" i="2"/>
  <c r="I12" i="2"/>
  <c r="I10" i="2"/>
  <c r="I5" i="2"/>
  <c r="I7" i="2"/>
  <c r="I3" i="2"/>
  <c r="I4"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2" l="1"/>
  <c r="H3" i="13" s="1"/>
  <c r="I13" i="2"/>
  <c r="N5" i="2" s="1"/>
  <c r="E3" i="13" s="1"/>
  <c r="I32" i="3"/>
  <c r="I24" i="3"/>
  <c r="N17" i="12"/>
  <c r="H13" i="13" s="1"/>
  <c r="N5" i="12"/>
  <c r="E13" i="13" s="1"/>
  <c r="N5" i="1"/>
  <c r="E4" i="13" s="1"/>
  <c r="N5" i="8"/>
  <c r="E9" i="13" s="1"/>
  <c r="N5" i="7"/>
  <c r="E8" i="13" s="1"/>
  <c r="N5" i="6"/>
  <c r="E7" i="13" s="1"/>
  <c r="N5" i="5"/>
  <c r="E6" i="13" s="1"/>
  <c r="N5" i="9"/>
  <c r="E10" i="13" s="1"/>
  <c r="N5" i="10"/>
  <c r="E11" i="13" s="1"/>
  <c r="N5" i="4"/>
  <c r="E5"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<sst xmlns="http://schemas.openxmlformats.org/spreadsheetml/2006/main" count="498" uniqueCount="74">
  <si>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</si>
  <si>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</si>
  <si>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</si>
  <si>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</si>
  <si>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</si>
  <si>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</si>
  <si>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</si>
  <si>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</si>
  <si>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</si>
  <si>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</si>
  <si>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</si>
  <si>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</si>
  <si>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</si>
  <si>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</si>
  <si>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</si>
  <si>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</si>
  <si>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</si>
  <si>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</si>
  <si>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</si>
  <si>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</si>
  <si>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</si>
  <si>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</si>
  <si>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</si>
  <si>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</si>
  <si>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</si>
  <si>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</si>
  <si>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</si>
  <si>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</si>
  <si>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</si>
  <si>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</si>
  <si>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</si>
  <si>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</si>
  <si>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</si>
  <si>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</si>
  <si>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</si>
  <si>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</si>
  <si>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</si>
  <si>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</si>
  <si>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</si>
  <si>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</si>
  <si>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</si>
  <si>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</si>
  <si>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</si>
  <si>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</si>
  <si>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</si>
  <si>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</si>
  <si>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</si>
  <si>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</si>
  <si>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</si>
  <si>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</si>
  <si>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</si>
  <si>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</si>
  <si>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</si>
  <si>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</si>
  <si>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</si>
  <si>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</si>
  <si>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</si>
  <si>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</si>
  <si>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</si>
  <si>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</si>
  <si>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</si>
  <si>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</si>
  <si>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</si>
  <si>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</si>
  <si>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</si>
  <si>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</si>
  <si>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</si>
  <si>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</si>
  <si>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</si>
  <si>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</si>
  <si>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</si>
  <si>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</si>
  <si>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</si>
  <si>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Tomas NAGY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</si>
</sst>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-1.5987211554602254E-14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2</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c r="L14" s="39"/>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c r="L15" s="39"/>
      <c r="M15" s="1" t="s">
        <v>58</v>
      </c>
      <c r="N15">
        <f>Gesamt!B5+Gesamt!B7-Gesamt!G2</f>
        <v>20</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c r="L16" s="39"/>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c r="L17" s="39"/>
      <c r="M17" s="1" t="s">
        <v>50</v>
      </c>
      <c r="N17" s="27">
        <f ca="1">SUM(G2:G32)</f>
        <v>107.5</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c r="L28" s="39"/>
      <c r="O28" s="35"/>
      <c r="Q28" s="7"/>
    </row>
    <row r="29" spans="1:17" x14ac:dyDescent="0.25">
      <c r="A29" s="29">
        <v>46050</v>
      </c>
      <c r="B29" t="str">
        <f t="shared" si="0"/>
        <v>Mi</v>
      </c>
      <c r="C29" s="2" t="s">
        <v>22</v>
      </c>
      <c r="D29" s="24">
        <v>0.29166666666666669</v>
      </c>
      <c r="E29" s="24">
        <v>0.66666666666666663</v>
      </c>
      <c r="F29" s="24">
        <v>4.1666666666666664E-2</v>
      </c>
      <c r="G29" s="27">
        <f t="shared" ca="1" si="1"/>
        <v>8</v>
      </c>
      <c r="H29" s="27">
        <f ca="1">IF(Q29&lt;&gt;"",Q29,IF(OR(C29="Feiertag",A29&lt;Gesamt!$B$11,A29&gt;Gesamt!$B$13,),0,INDIRECT("N"&amp;WEEKDAY(A29,2)+19)))</f>
        <v>8</v>
      </c>
      <c r="I29" s="27">
        <f ca="1">IF(OR(C29="Überstundenabbau",C29="Urlaub halber Tag",E29&lt;&gt;""),G29-H29,0)</f>
        <v>0</v>
      </c>
      <c r="J29" s="7" t="s">
        <v>72</v>
      </c>
      <c r="K29" s="39"/>
      <c r="L29" s="39"/>
      <c r="O29" s="35"/>
      <c r="Q29" s="7"/>
    </row>
    <row r="30" spans="1:17" x14ac:dyDescent="0.25">
      <c r="A30" s="29">
        <v>46051</v>
      </c>
      <c r="B30" t="str">
        <f t="shared" si="0"/>
        <v>Do</v>
      </c>
      <c r="C30" s="2" t="s">
        <v>22</v>
      </c>
      <c r="D30" s="24">
        <v>0.29166666666666669</v>
      </c>
      <c r="E30" s="24">
        <v>0.66666666666666663</v>
      </c>
      <c r="F30" s="24">
        <v>4.1666666666666664E-2</v>
      </c>
      <c r="G30" s="27">
        <f t="shared" ca="1" si="1"/>
        <v>8</v>
      </c>
      <c r="H30" s="27">
        <f ca="1">IF(Q30&lt;&gt;"",Q30,IF(OR(C30="Feiertag",A30&lt;Gesamt!$B$11,A30&gt;Gesamt!$B$13,),0,INDIRECT("N"&amp;WEEKDAY(A30,2)+19)))</f>
        <v>8</v>
      </c>
      <c r="I30" s="27">
        <f t="shared" ca="1" si="2"/>
        <v>0</v>
      </c>
      <c r="J30" s="7" t="s">
        <v>72</v>
      </c>
      <c r="K30" s="39"/>
      <c r="L30" s="39"/>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c r="K3" s="39" t="s">
        <v>72</v>
      </c>
      <c r="L3" s="39"/>
      <c r="M3" s="41" t="str">
        <f>Gesamt!A3</f>
        <v>Tomas NAGY</v>
      </c>
      <c r="N3" s="41"/>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t="s">
        <v>72</v>
      </c>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t="s">
        <v>72</v>
      </c>
      <c r="L5" s="39"/>
      <c r="M5" s="1" t="s">
        <v>8</v>
      </c>
      <c r="N5" s="27">
        <f ca="1">SUM(I2:I32)</f>
        <v>-2.1316282072803006E-14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t="s">
        <v>72</v>
      </c>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c r="K7" s="39" t="s">
        <v>72</v>
      </c>
      <c r="L7" s="39"/>
      <c r="M7" s="1" t="s">
        <v>59</v>
      </c>
      <c r="N7" s="27">
        <f ca="1">Gesamt!B9+SUM(Gesamt!E2:E3)-SUM(Gesamt!J2:J3)</f>
        <v>-3.730349362740526E-14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5</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t="s">
        <v>72</v>
      </c>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t="s">
        <v>72</v>
      </c>
      <c r="L11" s="39"/>
      <c r="M11" s="1" t="s">
        <v>57</v>
      </c>
      <c r="N11" s="28">
        <f>SUM(Gesamt!F2:F3)</f>
        <v>5</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t="s">
        <v>72</v>
      </c>
      <c r="L12" s="39"/>
      <c r="M12" s="25"/>
      <c r="O12" s="35"/>
      <c r="Q12" s="7"/>
    </row>
    <row r="13" spans="1:17" x14ac:dyDescent="0.25">
      <c r="A13" s="29">
        <v>46065</v>
      </c>
      <c r="B13" t="str">
        <f t="shared" si="0"/>
        <v>Do</v>
      </c>
      <c r="C13" s="2" t="s">
        <v>63</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0</v>
      </c>
      <c r="O13" s="35"/>
      <c r="Q13" s="7"/>
    </row>
    <row r="14" spans="1:17" x14ac:dyDescent="0.25">
      <c r="A14" s="29">
        <v>46066</v>
      </c>
      <c r="B14" t="str">
        <f t="shared" si="0"/>
        <v>Fr</v>
      </c>
      <c r="C14" s="2" t="s">
        <v>63</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C17" s="2" t="s">
        <v>63</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c r="K17" s="39"/>
      <c r="L17" s="39"/>
      <c r="M17" s="1" t="s">
        <v>50</v>
      </c>
      <c r="N17" s="27">
        <f ca="1">SUM(G2:G32)</f>
        <v>154</v>
      </c>
      <c r="O17" s="35"/>
      <c r="Q17" s="7"/>
    </row>
    <row r="18" spans="1:17" x14ac:dyDescent="0.25">
      <c r="A18" s="29">
        <v>46070</v>
      </c>
      <c r="B18" t="str">
        <f t="shared" si="0"/>
        <v>Di</v>
      </c>
      <c r="C18" s="2" t="s">
        <v>63</v>
      </c>
      <c r="D18" s="24">
        <v>0.29166666666666669</v>
      </c>
      <c r="E18" s="24">
        <v>0.66666666666666663</v>
      </c>
      <c r="F18" s="24">
        <v>4.1666666666666664E-2</v>
      </c>
      <c r="G18" s="27">
        <f t="shared" ca="1" si="1"/>
        <v>8</v>
      </c>
      <c r="H18" s="27">
        <f ca="1">IF(Q18&lt;&gt;"",Q18,IF(OR(C18="Feiertag",A18&lt;Gesamt!$B$11,A18&gt;Gesamt!$B$13,),0,INDIRECT("N"&amp;WEEKDAY(A18,2)+19)))</f>
        <v>8</v>
      </c>
      <c r="I18" s="27">
        <f t="shared" ca="1" si="2"/>
        <v>0</v>
      </c>
      <c r="J18" s="7"/>
      <c r="K18" s="39"/>
      <c r="L18" s="39"/>
      <c r="O18" s="35"/>
      <c r="Q18" s="7"/>
    </row>
    <row r="19" spans="1:17" x14ac:dyDescent="0.25">
      <c r="A19" s="29">
        <v>46071</v>
      </c>
      <c r="B19" t="str">
        <f t="shared" si="0"/>
        <v>Mi</v>
      </c>
      <c r="C19" s="2" t="s">
        <v>63</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c r="K19" s="39"/>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t="s">
        <v>72</v>
      </c>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t="s">
        <v>72</v>
      </c>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t="s">
        <v>72</v>
      </c>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t="s">
        <v>72</v>
      </c>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t="s">
        <v>72</v>
      </c>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t="s">
        <v>72</v>
      </c>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c r="K28" s="39" t="s">
        <v>72</v>
      </c>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I37" sqref="I3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c r="L3" s="39"/>
      <c r="M3" s="41" t="str">
        <f>Gesamt!A3</f>
        <v>Tomas NAGY</v>
      </c>
      <c r="N3" s="41"/>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c r="L5" s="39"/>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c r="L6" s="39"/>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Gesamt!B9+SUM(Gesamt!E2:E4)-SUM(Gesamt!J2:J4)</f>
        <v>-6.9277916736609768E-14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c r="L10" s="39"/>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c r="L11" s="39"/>
      <c r="M11" s="1" t="s">
        <v>57</v>
      </c>
      <c r="N11" s="28">
        <f>SUM(Gesamt!F2:F4)</f>
        <v>5</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c r="L12" s="39"/>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c r="L13" s="39"/>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Gesamt!B5+Gesamt!B7-SUM(Gesamt!G2:G4)</f>
        <v>20</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c r="L17" s="39"/>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c r="L18" s="39"/>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c r="L19" s="39"/>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c r="L20" s="39"/>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c r="L24" s="39"/>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c r="L25" s="39"/>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c r="L26" s="39"/>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c r="L27" s="39"/>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72</v>
      </c>
      <c r="K30" s="39"/>
      <c r="L30" s="39"/>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c r="L31" s="39"/>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3" priority="13">
      <formula>$C3="Feiertag"</formula>
    </cfRule>
    <cfRule type="expression" dxfId="22" priority="14">
      <formula>WEEKDAY($A3,2)&gt;=6</formula>
    </cfRule>
  </conditionalFormatting>
  <conditionalFormatting sqref="A8:I32">
    <cfRule type="expression" dxfId="21" priority="1">
      <formula>$C8="Feiertag"</formula>
    </cfRule>
    <cfRule type="expression" dxfId="20" priority="2">
      <formula>WEEKDAY($A8,2)&gt;=6</formula>
    </cfRule>
  </conditionalFormatting>
  <conditionalFormatting sqref="A2:J2 G3:J3 G4:I7 J4:J32">
    <cfRule type="expression" dxfId="19" priority="15">
      <formula>$C2="Feiertag"</formula>
    </cfRule>
    <cfRule type="expression" dxfId="18" priority="16">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F7" sqref="F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c r="L3" s="39"/>
      <c r="M3" s="41" t="str">
        <f>Gesamt!A3</f>
        <v>Tomas NAGY</v>
      </c>
      <c r="N3" s="41"/>
      <c r="O3" s="35"/>
      <c r="Q3" s="7"/>
    </row>
    <row r="4" spans="1:17" x14ac:dyDescent="0.25">
      <c r="A4" s="29">
        <v>46115</v>
      </c>
      <c r="B4" t="str">
        <f t="shared" si="0"/>
        <v>Fr</v>
      </c>
      <c r="D4" s="24">
        <v>0.29166666666666669</v>
      </c>
      <c r="E4" s="24">
        <v>0.5</v>
      </c>
      <c r="G4" s="27">
        <f t="shared" si="1"/>
        <v>5</v>
      </c>
      <c r="H4" s="27">
        <f ca="1">IF(Q4&lt;&gt;"",Q4,IF(OR(C4="Feiertag",A4&lt;Gesamt!$B$11,A4&gt;Gesamt!$B$13,),0,INDIRECT("N"&amp;WEEKDAY(A4,2)+19)))</f>
        <v>6.5</v>
      </c>
      <c r="I4" s="27">
        <f t="shared" ca="1" si="2"/>
        <v>-1.5</v>
      </c>
      <c r="J4" s="7" t="s">
        <v>72</v>
      </c>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-1.5000000000000036</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-1.5000000000000728</v>
      </c>
      <c r="O7" s="35"/>
      <c r="Q7" s="7"/>
    </row>
    <row r="8" spans="1:17" x14ac:dyDescent="0.25">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5</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5">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20.999999999999996</v>
      </c>
      <c r="O17" s="35"/>
      <c r="Q17" s="7"/>
    </row>
    <row r="18" spans="1:17" x14ac:dyDescent="0.25">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-1.5000000000000728</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5</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-1.5000000000000728</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5</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Tomas NAGY</v>
      </c>
      <c r="N3" s="41"/>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-1.5000000000000728</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5</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-1.5000000000000728</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5</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-1.5000000000000728</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5</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Tomas NAGY</v>
      </c>
      <c r="N3" s="41"/>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-1.5000000000000728</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5</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-1.5000000000000728</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5</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Tomas NAGY</v>
      </c>
      <c r="N3" s="41"/>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-1.5000000000000728</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5</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-1.5987211554602254E-14</v>
      </c>
      <c r="F2" s="8">
        <f>Januar!N9</f>
        <v>0</v>
      </c>
      <c r="G2" s="2">
        <f>Januar!N13</f>
        <v>2</v>
      </c>
      <c r="H2" s="7">
        <f ca="1">Januar!N17</f>
        <v>107.5</v>
      </c>
      <c r="I2" s="7"/>
      <c r="J2" s="7">
        <v>0</v>
      </c>
      <c r="Z2" s="2" t="b">
        <v>1</v>
      </c>
    </row>
    <row r="3" spans="1:26" ht="15" customHeight="1" x14ac:dyDescent="0.25">
      <c r="A3" s="42" t="s">
        <v>73</v>
      </c>
      <c r="B3" s="42"/>
      <c r="D3" s="6" t="s">
        <v>10</v>
      </c>
      <c r="E3" s="7">
        <f ca="1">Februar!N5</f>
        <v>-2.1316282072803006E-14</v>
      </c>
      <c r="F3" s="8">
        <f>Februar!N9</f>
        <v>5</v>
      </c>
      <c r="G3" s="2">
        <f>Februar!N13</f>
        <v>0</v>
      </c>
      <c r="H3" s="7">
        <f ca="1">Februar!N17</f>
        <v>154</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22</v>
      </c>
      <c r="D5" s="6" t="s">
        <v>12</v>
      </c>
      <c r="E5" s="7">
        <f ca="1">April!N5</f>
        <v>-1.5000000000000036</v>
      </c>
      <c r="F5" s="8">
        <f>April!N9</f>
        <v>0</v>
      </c>
      <c r="G5" s="2">
        <f>April!N13</f>
        <v>0</v>
      </c>
      <c r="H5" s="7">
        <f>April!N17</f>
        <v>20.999999999999996</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46035</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-1.5000000000000728</v>
      </c>
      <c r="F15" s="8">
        <f>SUM(F2:F13)</f>
        <v>5</v>
      </c>
      <c r="G15" s="2">
        <f>SUM(G2:G13)</f>
        <v>2</v>
      </c>
      <c r="H15" s="7">
        <f ca="1">SUM(H2:H13)</f>
        <v>452.5</v>
      </c>
      <c r="I15" s="7"/>
      <c r="J15" s="7">
        <f>SUM(J2:J13)</f>
        <v>0</v>
      </c>
    </row>
    <row r="16" spans="1:26" x14ac:dyDescent="0.25">
      <c r="A16" s="6" t="s">
        <v>9</v>
      </c>
      <c r="B16" s="7">
        <f>Januar!N27</f>
        <v>38.5</v>
      </c>
    </row>
    <row r="17" spans="1:7" x14ac:dyDescent="0.25">
      <c r="A17" s="6" t="s">
        <v>10</v>
      </c>
      <c r="B17" s="7">
        <f>Februar!N27</f>
        <v>38.5</v>
      </c>
      <c r="D17" s="4" t="s">
        <v>39</v>
      </c>
      <c r="E17" s="7">
        <f ca="1">SUM(E2:E13)+B9-J15</f>
        <v>-1.5000000000000728</v>
      </c>
    </row>
    <row r="18" spans="1:7" x14ac:dyDescent="0.25">
      <c r="A18" s="6" t="s">
        <v>11</v>
      </c>
      <c r="B18" s="7">
        <f>März!N27</f>
        <v>38.5</v>
      </c>
      <c r="D18" s="9" t="s">
        <v>40</v>
      </c>
      <c r="G18" s="2">
        <f>B5+B7-G15</f>
        <v>20</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3" t="s">
        <v>55</v>
      </c>
    </row>
    <row r="24" spans="19:20" x14ac:dyDescent="0.25">
      <c r="S24" s="43"/>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2026-05-19T09:26:30Z</dcterms:modified>
</cp:coreProperties>
</file>