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3022A949-0E64-42C5-80C1-2D76425908CD}" xr6:coauthVersionLast="47" xr6:coauthVersionMax="47" xr10:uidLastSave="{00000000-0000-0000-0000-000000000000}"/>
  <bookViews>
    <workbookView xWindow="22932" yWindow="-108" windowWidth="23256" windowHeight="12456" firstSheet="3"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30" i="3"/>
  <c r="H20" i="3"/>
  <c r="H7" i="3"/>
  <c r="H32" i="3"/>
  <c r="H29" i="3"/>
  <c r="H27" i="3"/>
  <c r="H25" i="3"/>
  <c r="H15" i="3"/>
  <c r="H2" i="3"/>
  <c r="H13" i="3"/>
  <c r="H24" i="3"/>
  <c r="H8" i="3"/>
  <c r="H18" i="3"/>
  <c r="H14" i="3"/>
  <c r="H16" i="3"/>
  <c r="H17" i="3"/>
  <c r="H3" i="3"/>
  <c r="H22" i="3"/>
  <c r="H4" i="3"/>
  <c r="H6" i="3"/>
  <c r="H28" i="3"/>
  <c r="H31" i="3"/>
  <c r="H23" i="3"/>
  <c r="H10" i="3"/>
  <c r="H21"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9" i="12"/>
  <c r="H15" i="5"/>
  <c r="H2" i="5"/>
  <c r="H5" i="6"/>
  <c r="H27" i="10"/>
  <c r="H26" i="12"/>
  <c r="H26" i="5"/>
  <c r="H32" i="5"/>
  <c r="H16" i="2"/>
  <c r="H19" i="5"/>
  <c r="H30" i="4"/>
  <c r="H22" i="1"/>
  <c r="H32" i="7"/>
  <c r="H3" i="7"/>
  <c r="H17" i="11"/>
  <c r="H25" i="12"/>
  <c r="H15" i="7"/>
  <c r="H12" i="5"/>
  <c r="H7" i="7"/>
  <c r="H18" i="4"/>
  <c r="H2" i="2"/>
  <c r="H6" i="7"/>
  <c r="H15" i="2"/>
  <c r="H3" i="12"/>
  <c r="H4" i="5"/>
  <c r="H20" i="7"/>
  <c r="H32" i="8"/>
  <c r="H16" i="7"/>
  <c r="H4" i="8"/>
  <c r="H9" i="6"/>
  <c r="H9" i="11"/>
  <c r="H28" i="6"/>
  <c r="H31" i="5"/>
  <c r="H5" i="3"/>
  <c r="H20" i="4"/>
  <c r="H11" i="5"/>
  <c r="H6" i="11"/>
  <c r="H29" i="6"/>
  <c r="H19" i="11"/>
  <c r="H24" i="6"/>
  <c r="H29" i="2"/>
  <c r="H28" i="4"/>
  <c r="H5" i="11"/>
  <c r="H27" i="8"/>
  <c r="H6" i="8"/>
  <c r="H4" i="4"/>
  <c r="H15" i="8"/>
  <c r="H10" i="5"/>
  <c r="H8" i="6"/>
  <c r="H17" i="4"/>
  <c r="H29" i="7"/>
  <c r="H8" i="8"/>
  <c r="H12" i="2"/>
  <c r="H15" i="1"/>
  <c r="H19" i="9"/>
  <c r="H28" i="10"/>
  <c r="H21" i="6"/>
  <c r="H25" i="8"/>
  <c r="H27" i="6"/>
  <c r="H23" i="5"/>
  <c r="H7" i="12"/>
  <c r="H13" i="10"/>
  <c r="H16" i="9"/>
  <c r="H23" i="9"/>
  <c r="H9" i="5"/>
  <c r="H11" i="11"/>
  <c r="H3" i="11"/>
  <c r="H27" i="5"/>
  <c r="H8" i="2"/>
  <c r="H3" i="2"/>
  <c r="H9" i="7"/>
  <c r="H27" i="2"/>
  <c r="H28" i="7"/>
  <c r="H14" i="9"/>
  <c r="H30" i="5"/>
  <c r="H15" i="11"/>
  <c r="H16" i="1"/>
  <c r="H7" i="11"/>
  <c r="H22" i="2"/>
  <c r="H6" i="6"/>
  <c r="H31" i="11"/>
  <c r="H13" i="1"/>
  <c r="H4" i="12"/>
  <c r="H5" i="5"/>
  <c r="H21" i="12"/>
  <c r="H13" i="6"/>
  <c r="H17" i="9"/>
  <c r="H19" i="10"/>
  <c r="H24" i="1"/>
  <c r="H16" i="8"/>
  <c r="H22" i="8"/>
  <c r="H9" i="2"/>
  <c r="H10" i="11"/>
  <c r="H10" i="8"/>
  <c r="H3" i="1"/>
  <c r="H19" i="1"/>
  <c r="H17" i="6"/>
  <c r="H26" i="7"/>
  <c r="H20" i="2"/>
  <c r="H23" i="12"/>
  <c r="H27" i="4"/>
  <c r="H32" i="12"/>
  <c r="H29" i="1"/>
  <c r="H20" i="5"/>
  <c r="H28" i="5"/>
  <c r="H25" i="11"/>
  <c r="H13" i="8"/>
  <c r="H24" i="8"/>
  <c r="H31" i="12"/>
  <c r="H17" i="1"/>
  <c r="H28" i="12"/>
  <c r="H8" i="7"/>
  <c r="H13" i="5"/>
  <c r="H31" i="1"/>
  <c r="H30" i="9"/>
  <c r="H14" i="8"/>
  <c r="H24" i="10"/>
  <c r="H18" i="5"/>
  <c r="H17" i="10"/>
  <c r="H15" i="12"/>
  <c r="H2" i="12"/>
  <c r="H27" i="11"/>
  <c r="H18" i="10"/>
  <c r="H2" i="6"/>
  <c r="H28" i="8"/>
  <c r="H20" i="10"/>
  <c r="H4" i="1"/>
  <c r="H10" i="6"/>
  <c r="H21" i="5"/>
  <c r="H5" i="10"/>
  <c r="H23" i="8"/>
  <c r="H14" i="6"/>
  <c r="H14" i="5"/>
  <c r="H7" i="9"/>
  <c r="H23" i="10"/>
  <c r="H16" i="12"/>
  <c r="H14" i="12"/>
  <c r="H6" i="9"/>
  <c r="H29" i="8"/>
  <c r="H23" i="4"/>
  <c r="H25" i="4"/>
  <c r="H26" i="11"/>
  <c r="H11" i="10"/>
  <c r="H24" i="5"/>
  <c r="H2" i="9"/>
  <c r="H28" i="1"/>
  <c r="H10" i="7"/>
  <c r="H29" i="5"/>
  <c r="H32" i="1"/>
  <c r="H7" i="1"/>
  <c r="H32" i="10"/>
  <c r="H10" i="1"/>
  <c r="H17" i="7"/>
  <c r="H11" i="7"/>
  <c r="H26" i="1"/>
  <c r="H16" i="11"/>
  <c r="H27" i="9"/>
  <c r="H11" i="6"/>
  <c r="H24" i="9"/>
  <c r="H24" i="11"/>
  <c r="H30" i="1"/>
  <c r="H14" i="1"/>
  <c r="H6" i="12"/>
  <c r="H20" i="6"/>
  <c r="H11" i="1"/>
  <c r="H25" i="2"/>
  <c r="H12" i="6"/>
  <c r="H20" i="9"/>
  <c r="H12" i="8"/>
  <c r="H14" i="4"/>
  <c r="H25" i="10"/>
  <c r="H21" i="8"/>
  <c r="H8" i="5"/>
  <c r="H3" i="6"/>
  <c r="H8" i="1"/>
  <c r="H10" i="4"/>
  <c r="H4" i="11"/>
  <c r="H27" i="1"/>
  <c r="H18" i="12"/>
  <c r="H6" i="4"/>
  <c r="H10" i="2"/>
  <c r="H18" i="9"/>
  <c r="H31" i="9"/>
  <c r="H22" i="4"/>
  <c r="H30" i="7"/>
  <c r="H20" i="1"/>
  <c r="H22" i="7"/>
  <c r="H26" i="4"/>
  <c r="H19" i="12"/>
  <c r="H27" i="7"/>
  <c r="H24" i="7"/>
  <c r="H31" i="6"/>
  <c r="H7" i="5"/>
  <c r="H17" i="2"/>
  <c r="H25" i="1"/>
  <c r="H23" i="6"/>
  <c r="H14" i="11"/>
  <c r="H2" i="1"/>
  <c r="H17" i="5"/>
  <c r="H15" i="10"/>
  <c r="H6" i="2"/>
  <c r="H16" i="10"/>
  <c r="H19" i="2"/>
  <c r="H12" i="1"/>
  <c r="H25" i="5"/>
  <c r="H21" i="2"/>
  <c r="H10" i="12"/>
  <c r="H31" i="8"/>
  <c r="H29" i="11"/>
  <c r="H24" i="2"/>
  <c r="H9" i="4"/>
  <c r="H31" i="4"/>
  <c r="H21" i="9"/>
  <c r="H11" i="9"/>
  <c r="H24" i="4"/>
  <c r="H6" i="5"/>
  <c r="H7" i="2"/>
  <c r="H26" i="2"/>
  <c r="H18" i="6"/>
  <c r="H26" i="9"/>
  <c r="H5" i="7"/>
  <c r="H9" i="10"/>
  <c r="H29" i="9"/>
  <c r="H4" i="10"/>
  <c r="H2" i="7"/>
  <c r="H28" i="2"/>
  <c r="H19" i="3"/>
  <c r="H11" i="4"/>
  <c r="H15" i="6"/>
  <c r="H16" i="6"/>
  <c r="H18" i="2"/>
  <c r="H26" i="6"/>
  <c r="H5" i="12"/>
  <c r="H31" i="7"/>
  <c r="H30" i="8"/>
  <c r="H13" i="2"/>
  <c r="H17" i="8"/>
  <c r="H21" i="10"/>
  <c r="H13" i="9"/>
  <c r="H5" i="8"/>
  <c r="H8" i="10"/>
  <c r="H4" i="7"/>
  <c r="H17" i="12"/>
  <c r="H12" i="7"/>
  <c r="H30" i="10"/>
  <c r="H18" i="7"/>
  <c r="H13" i="7"/>
  <c r="H19" i="6"/>
  <c r="H12" i="10"/>
  <c r="H22" i="11"/>
  <c r="H26" i="8"/>
  <c r="H22" i="5"/>
  <c r="H14" i="2"/>
  <c r="H6" i="10"/>
  <c r="H25" i="7"/>
  <c r="H3" i="8"/>
  <c r="H29" i="10"/>
  <c r="H26" i="3"/>
  <c r="H15" i="9"/>
  <c r="H26" i="10"/>
  <c r="H25" i="6"/>
  <c r="H21" i="1"/>
  <c r="H22" i="9"/>
  <c r="H4" i="6"/>
  <c r="H8" i="12"/>
  <c r="H21" i="11"/>
  <c r="H5" i="2"/>
  <c r="H11" i="2"/>
  <c r="H18" i="11"/>
  <c r="H12" i="11"/>
  <c r="H3" i="4"/>
  <c r="H24" i="12"/>
  <c r="H30" i="11"/>
  <c r="H3" i="9"/>
  <c r="H31" i="10"/>
  <c r="H19" i="7"/>
  <c r="H5" i="9"/>
  <c r="H9" i="8"/>
  <c r="H20" i="12"/>
  <c r="H16" i="4"/>
  <c r="H12" i="4"/>
  <c r="H13" i="12"/>
  <c r="H4" i="9"/>
  <c r="H2" i="4"/>
  <c r="H23" i="2"/>
  <c r="H23" i="1"/>
  <c r="H9" i="1"/>
  <c r="H12" i="12"/>
  <c r="H22" i="12"/>
  <c r="H28" i="11"/>
  <c r="H4" i="2"/>
  <c r="H9" i="9"/>
  <c r="H22" i="6"/>
  <c r="H3" i="5"/>
  <c r="H18" i="1"/>
  <c r="H8" i="9"/>
  <c r="H25" i="9"/>
  <c r="H7" i="10"/>
  <c r="H29" i="4"/>
  <c r="H7" i="6"/>
  <c r="H19" i="4"/>
  <c r="H13" i="11"/>
  <c r="H21" i="4"/>
  <c r="H11" i="12"/>
  <c r="H7" i="8"/>
  <c r="H20" i="11"/>
  <c r="H2" i="8"/>
  <c r="H14" i="7"/>
  <c r="H2" i="10"/>
  <c r="H10" i="9"/>
  <c r="H3" i="10"/>
  <c r="H30" i="12"/>
  <c r="H13" i="4"/>
  <c r="H21" i="7"/>
  <c r="H8" i="4"/>
  <c r="H6" i="1"/>
  <c r="H12" i="9"/>
  <c r="H10" i="10"/>
  <c r="H2" i="11"/>
  <c r="H12" i="3"/>
  <c r="H16" i="5"/>
  <c r="H11" i="8"/>
  <c r="H23" i="7"/>
  <c r="H30" i="6"/>
  <c r="H15" i="4"/>
  <c r="H22" i="10"/>
  <c r="H8" i="11"/>
  <c r="H5" i="1"/>
  <c r="H20" i="8"/>
  <c r="H23" i="11"/>
  <c r="H27" i="12"/>
  <c r="H28" i="9"/>
  <c r="H29" i="12"/>
  <c r="H14" i="10"/>
  <c r="H19" i="8"/>
  <c r="H5" i="4"/>
  <c r="H18" i="8"/>
  <c r="I6" i="6" l="1"/>
  <c r="I4" i="6"/>
  <c r="I2" i="6"/>
  <c r="I3" i="6"/>
  <c r="I30" i="6"/>
  <c r="I31" i="6"/>
  <c r="I24" i="6"/>
  <c r="I26" i="6"/>
  <c r="I23" i="6"/>
  <c r="I27" i="6"/>
  <c r="I25" i="6"/>
  <c r="I19" i="6"/>
  <c r="I20" i="6"/>
  <c r="I17" i="6"/>
  <c r="I16" i="6"/>
  <c r="I18" i="6"/>
  <c r="I12" i="6"/>
  <c r="I13" i="6"/>
  <c r="I10" i="6"/>
  <c r="I11" i="6"/>
  <c r="I9" i="6"/>
  <c r="I16" i="5"/>
  <c r="I13" i="5"/>
  <c r="I12" i="5"/>
  <c r="I14" i="5"/>
  <c r="I29" i="5"/>
  <c r="I27" i="5"/>
  <c r="I30" i="5"/>
  <c r="I28" i="5"/>
  <c r="I20" i="5"/>
  <c r="I19" i="5"/>
  <c r="I21" i="5"/>
  <c r="I23" i="5"/>
  <c r="I22" i="5"/>
  <c r="I9" i="5"/>
  <c r="I7" i="5"/>
  <c r="I8" i="5"/>
  <c r="I6" i="5"/>
  <c r="I5" i="5"/>
  <c r="I4" i="4"/>
  <c r="I2" i="4"/>
  <c r="I3" i="4"/>
  <c r="I31" i="4"/>
  <c r="I28" i="4"/>
  <c r="I30" i="4"/>
  <c r="I29" i="4"/>
  <c r="I23" i="4"/>
  <c r="I21" i="4"/>
  <c r="I22" i="4"/>
  <c r="I24" i="4"/>
  <c r="I25" i="4"/>
  <c r="I16" i="4"/>
  <c r="I15" i="4"/>
  <c r="I18" i="4"/>
  <c r="I14" i="4"/>
  <c r="I17" i="4"/>
  <c r="I9" i="4"/>
  <c r="I11" i="4"/>
  <c r="I10" i="4"/>
  <c r="I8" i="4"/>
  <c r="I7" i="4"/>
  <c r="I31" i="1"/>
  <c r="I32" i="1"/>
  <c r="I28" i="1"/>
  <c r="I24" i="1"/>
  <c r="I26" i="1"/>
  <c r="I27" i="1"/>
  <c r="I25" i="1"/>
  <c r="I21" i="1"/>
  <c r="I20" i="1"/>
  <c r="I19" i="1"/>
  <c r="I18" i="1"/>
  <c r="I17" i="1"/>
  <c r="I13" i="1"/>
  <c r="I14" i="1"/>
  <c r="I11" i="1"/>
  <c r="I10" i="1"/>
  <c r="I12" i="1"/>
  <c r="I6" i="1"/>
  <c r="I4" i="1"/>
  <c r="I5" i="1"/>
  <c r="I7" i="1"/>
  <c r="I3" i="1"/>
  <c r="I27" i="2"/>
  <c r="I25" i="2"/>
  <c r="I26" i="2"/>
  <c r="I28"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<sst xmlns="http://schemas.openxmlformats.org/spreadsheetml/2006/main" count="598" uniqueCount="82">
  <si>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</si>
  <si>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</si>
  <si>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</si>
  <si>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</si>
  <si>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</si>
  <si>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</si>
  <si>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</si>
  <si>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</si>
  <si>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</si>
  <si>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</si>
  <si>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</si>
  <si>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</si>
  <si>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</si>
  <si>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</si>
  <si>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</si>
  <si>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</si>
  <si>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</si>
  <si>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</si>
  <si>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</si>
  <si>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</si>
  <si>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</si>
  <si>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</si>
  <si>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</si>
  <si>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</si>
  <si>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</si>
  <si>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</si>
  <si>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</si>
  <si>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</si>
  <si>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</si>
  <si>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</si>
  <si>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</si>
  <si>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</si>
  <si>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</si>
  <si>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</si>
  <si>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</si>
  <si>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</si>
  <si>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</si>
  <si>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</si>
  <si>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</si>
  <si>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</si>
  <si>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</si>
  <si>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</si>
  <si>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</si>
  <si>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</si>
  <si>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</si>
  <si>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</si>
  <si>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</si>
  <si>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</si>
  <si>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</si>
  <si>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</si>
  <si>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</si>
  <si>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</si>
  <si>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</si>
  <si>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</si>
  <si>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</si>
  <si>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</si>
  <si>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</si>
  <si>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</si>
  <si>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</si>
  <si>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</si>
  <si>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</si>
  <si>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</si>
  <si>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</si>
  <si>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</si>
  <si>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</si>
  <si>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</si>
  <si>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</si>
  <si>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</si>
  <si>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</si>
  <si>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</si>
  <si>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</si>
  <si>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</si>
  <si>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</si>
  <si>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€ 2020,00</t>
  </si>
  <si>
    <t>Vorschuß € 1785,00</t>
  </si>
  <si>
    <t>Vorschuss € 3520,00</t>
  </si>
  <si>
    <t>Vorschuß € 3010,00</t>
  </si>
  <si>
    <t>Mario MARGAN</t>
  </si>
  <si>
    <t>Fuschl am See</t>
  </si>
  <si>
    <t>Vorschuß € 1520,00</t>
  </si>
  <si>
    <t>Stand 31.05.:</t>
  </si>
  <si>
    <t>Baugeld € 1500,00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</si>
</sst>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9" fillId="2"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L37" sqref="L37"/>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bestFit="1" customWidth="1"/>
    <col min="11" max="11" width="11.42578125" style="2"/>
    <col min="12" max="12" width="11.570312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12.01923076923077</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t="s">
        <v>73</v>
      </c>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2" x14ac:dyDescent="0.25">
      <c r="K33" s="39"/>
      <c r="L33" s="39"/>
    </row>
    <row r="34" spans="10:12" x14ac:dyDescent="0.2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D3" sqref="D3:F7"/>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6" t="str">
        <f>Gesamt!A3</f>
        <v>Mario MARGAN</v>
      </c>
      <c r="N3" s="46"/>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v>30</v>
      </c>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v>30</v>
      </c>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Gesamt!B5+Gesamt!B7-SUM(Gesamt!G2:G3)</f>
        <v>12.01923076923077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v>30</v>
      </c>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0</v>
      </c>
    </row>
    <row r="32" spans="1:17" x14ac:dyDescent="0.25">
      <c r="A32" s="23"/>
      <c r="H32" s="7"/>
      <c r="I32" s="7"/>
      <c r="J32" s="7"/>
      <c r="M32" s="42" t="s">
        <v>74</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3" priority="7">
      <formula>$C3="Feiertag"</formula>
    </cfRule>
    <cfRule type="expression" dxfId="42" priority="8">
      <formula>WEEKDAY($A3,2)&gt;=6</formula>
    </cfRule>
  </conditionalFormatting>
  <conditionalFormatting sqref="A8:I29">
    <cfRule type="expression" dxfId="41" priority="1">
      <formula>$C8="Feiertag"</formula>
    </cfRule>
    <cfRule type="expression" dxfId="40" priority="2">
      <formula>WEEKDAY($A8,2)&gt;=6</formula>
    </cfRule>
  </conditionalFormatting>
  <conditionalFormatting sqref="A2:J2 G3:J3 G4:I7 J4:J29">
    <cfRule type="expression" dxfId="39" priority="9">
      <formula>$C2="Feiertag"</formula>
    </cfRule>
    <cfRule type="expression" dxfId="3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72</v>
      </c>
      <c r="K2" s="39">
        <v>30</v>
      </c>
      <c r="L2" s="39">
        <v>17</v>
      </c>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6" t="str">
        <f>Gesamt!A3</f>
        <v>Mario MARGAN</v>
      </c>
      <c r="N3" s="46"/>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Gesamt!B5+Gesamt!B7-SUM(Gesamt!G2:G4)</f>
        <v>12.01923076923077</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v>30</v>
      </c>
      <c r="L30" s="39">
        <v>17</v>
      </c>
      <c r="M30" s="43" t="s">
        <v>75</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5">
      <c r="K33" s="39"/>
      <c r="L33" s="39"/>
    </row>
    <row r="34" spans="10:12" x14ac:dyDescent="0.2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7" priority="9">
      <formula>$C3="Feiertag"</formula>
    </cfRule>
    <cfRule type="expression" dxfId="36" priority="10">
      <formula>WEEKDAY($A3,2)&gt;=6</formula>
    </cfRule>
  </conditionalFormatting>
  <conditionalFormatting sqref="A8:I32">
    <cfRule type="expression" dxfId="35" priority="1">
      <formula>$C8="Feiertag"</formula>
    </cfRule>
    <cfRule type="expression" dxfId="34" priority="2">
      <formula>WEEKDAY($A8,2)&gt;=6</formula>
    </cfRule>
  </conditionalFormatting>
  <conditionalFormatting sqref="A2:J2 G3:J3 G4:I7 J4:J32">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46" t="str">
        <f>Gesamt!A3</f>
        <v>Mario MARGAN</v>
      </c>
      <c r="N3" s="46"/>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c r="L5" s="39">
        <v>17</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72</v>
      </c>
      <c r="K6" s="39"/>
      <c r="L6" s="39">
        <v>17</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72</v>
      </c>
      <c r="K7" s="39"/>
      <c r="L7" s="39">
        <v>17</v>
      </c>
      <c r="M7" s="1" t="s">
        <v>59</v>
      </c>
      <c r="N7" s="27">
        <f ca="1">Gesamt!B9+SUM(Gesamt!E2:E5)-SUM(Gesamt!J2:J5)</f>
        <v>-1.1191048088221578E-13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v>17</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v>17</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72</v>
      </c>
      <c r="K12" s="39">
        <v>30</v>
      </c>
      <c r="L12" s="39">
        <v>17</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72</v>
      </c>
      <c r="K13" s="39">
        <v>30</v>
      </c>
      <c r="L13" s="39">
        <v>17</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17</v>
      </c>
      <c r="M15" s="1" t="s">
        <v>58</v>
      </c>
      <c r="N15">
        <f>Gesamt!B5+Gesamt!B7-SUM(Gesamt!G2:G5)</f>
        <v>12.01923076923077</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17</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v>17</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72</v>
      </c>
      <c r="K19" s="39">
        <v>30</v>
      </c>
      <c r="L19" s="39">
        <v>17</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72</v>
      </c>
      <c r="K20" s="39">
        <v>30</v>
      </c>
      <c r="L20" s="39">
        <v>17</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17</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v>17</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v>17</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3" t="s">
        <v>76</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25">
      <c r="A32" s="23"/>
      <c r="H32" s="7"/>
      <c r="I32" s="7"/>
      <c r="J32" s="7"/>
      <c r="K32" s="39"/>
      <c r="L32" s="39"/>
    </row>
    <row r="33" spans="10:12" x14ac:dyDescent="0.25">
      <c r="J33" s="2" t="s">
        <v>68</v>
      </c>
      <c r="K33" s="39">
        <f>SUM(K2:K32)</f>
        <v>810</v>
      </c>
      <c r="L33" s="39">
        <f>SUM(L2:L32)</f>
        <v>510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5:I31">
    <cfRule type="expression" dxfId="29" priority="3">
      <formula>$C5="Feiertag"</formula>
    </cfRule>
    <cfRule type="expression" dxfId="28" priority="4">
      <formula>WEEKDAY($A5,2)&gt;=6</formula>
    </cfRule>
  </conditionalFormatting>
  <conditionalFormatting sqref="G2:J2 G3:I4 J3:J31">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5" sqref="D5:F9"/>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30</v>
      </c>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30</v>
      </c>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v>30</v>
      </c>
      <c r="L7" s="39"/>
      <c r="M7" s="1" t="s">
        <v>59</v>
      </c>
      <c r="N7" s="27">
        <f ca="1">Gesamt!B9+SUM(Gesamt!E2:E6)-SUM(Gesamt!J2:J6)</f>
        <v>-1.3677947663381929E-13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v>30</v>
      </c>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78</v>
      </c>
      <c r="K9" s="39">
        <v>30</v>
      </c>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30</v>
      </c>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30</v>
      </c>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30</v>
      </c>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78</v>
      </c>
      <c r="K15" s="39">
        <v>30</v>
      </c>
      <c r="L15" s="39"/>
      <c r="M15" s="1" t="s">
        <v>58</v>
      </c>
      <c r="N15">
        <f>Gesamt!B5+Gesamt!B7-SUM(Gesamt!G2:G6)</f>
        <v>12.01923076923077</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78</v>
      </c>
      <c r="K16" s="39">
        <v>30</v>
      </c>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30</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30</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78</v>
      </c>
      <c r="K30" s="39">
        <v>30</v>
      </c>
      <c r="L30" s="39"/>
      <c r="M30" s="43" t="s">
        <v>79</v>
      </c>
      <c r="N30" s="2" t="s">
        <v>80</v>
      </c>
      <c r="O30" s="44">
        <f>2020+1785+3520+3010+1520</f>
        <v>11855</v>
      </c>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570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5" priority="9">
      <formula>$C5="Feiertag"</formula>
    </cfRule>
    <cfRule type="expression" dxfId="24" priority="10">
      <formula>WEEKDAY($A5,2)&gt;=6</formula>
    </cfRule>
  </conditionalFormatting>
  <conditionalFormatting sqref="A10:I30">
    <cfRule type="expression" dxfId="23" priority="1">
      <formula>$C10="Feiertag"</formula>
    </cfRule>
    <cfRule type="expression" dxfId="22" priority="2">
      <formula>WEEKDAY($A10,2)&gt;=6</formula>
    </cfRule>
  </conditionalFormatting>
  <conditionalFormatting sqref="A2:J4 G5:J5 G6:I9 J6:J32 A31:J32">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0" zoomScaleNormal="80" workbookViewId="0">
      <selection activeCell="X38" sqref="X38"/>
    </sheetView>
  </sheetViews>
  <sheetFormatPr baseColWidth="10" defaultColWidth="11.42578125" defaultRowHeight="15" x14ac:dyDescent="0.25"/>
  <cols>
    <col min="1" max="1" width="7"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78</v>
      </c>
      <c r="K3" s="39">
        <v>30</v>
      </c>
      <c r="L3" s="39"/>
      <c r="M3" s="46" t="str">
        <f>Gesamt!A3</f>
        <v>Mario MARGAN</v>
      </c>
      <c r="N3" s="46"/>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30</v>
      </c>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78</v>
      </c>
      <c r="K5" s="39">
        <v>30</v>
      </c>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78</v>
      </c>
      <c r="K6" s="39">
        <v>30</v>
      </c>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78</v>
      </c>
      <c r="K7" s="39">
        <v>30</v>
      </c>
      <c r="L7" s="39"/>
      <c r="M7" s="1" t="s">
        <v>59</v>
      </c>
      <c r="N7" s="27">
        <f ca="1">Gesamt!B9+SUM(Gesamt!E2:E7)-SUM(Gesamt!J2:J7)</f>
        <v>-1.6697754290362354E-13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78</v>
      </c>
      <c r="K8" s="39">
        <v>30</v>
      </c>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78</v>
      </c>
      <c r="K13" s="39">
        <v>30</v>
      </c>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78</v>
      </c>
      <c r="K14" s="39">
        <v>30</v>
      </c>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78</v>
      </c>
      <c r="K15" s="39">
        <v>30</v>
      </c>
      <c r="L15" s="39"/>
      <c r="M15" s="1" t="s">
        <v>58</v>
      </c>
      <c r="N15">
        <f>Gesamt!B5+Gesamt!B7-SUM(Gesamt!G2:G7)</f>
        <v>12.01923076923077</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78</v>
      </c>
      <c r="K20" s="39">
        <v>30</v>
      </c>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78</v>
      </c>
      <c r="K21" s="39">
        <v>30</v>
      </c>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78</v>
      </c>
      <c r="K22" s="39">
        <v>30</v>
      </c>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78</v>
      </c>
      <c r="K27" s="39">
        <v>30</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78</v>
      </c>
      <c r="K28" s="39">
        <v>30</v>
      </c>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78</v>
      </c>
      <c r="K29" s="39">
        <v>30</v>
      </c>
      <c r="L29" s="39"/>
      <c r="M29" s="45" t="s">
        <v>73</v>
      </c>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M30" s="45" t="s">
        <v>81</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25">
      <c r="A32" s="23"/>
      <c r="H32" s="7"/>
      <c r="I32" s="7"/>
      <c r="J32" s="7"/>
      <c r="K32" s="39"/>
      <c r="L32" s="39"/>
      <c r="Q32" s="7"/>
    </row>
    <row r="33" spans="10:12" x14ac:dyDescent="0.25">
      <c r="J33" s="2" t="s">
        <v>68</v>
      </c>
      <c r="K33" s="39">
        <f>SUM(K2:K32)</f>
        <v>900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19" priority="15">
      <formula>$C2="Feiertag"</formula>
    </cfRule>
    <cfRule type="expression" dxfId="18" priority="18">
      <formula>WEEKDAY($A2,2)&gt;=6</formula>
    </cfRule>
  </conditionalFormatting>
  <conditionalFormatting sqref="A5:I31">
    <cfRule type="expression" dxfId="17" priority="1">
      <formula>$C5="Feiertag"</formula>
    </cfRule>
    <cfRule type="expression" dxfId="16" priority="2">
      <formula>WEEKDAY($A5,2)&gt;=6</formula>
    </cfRule>
  </conditionalFormatting>
  <conditionalFormatting sqref="D3:I4">
    <cfRule type="expression" dxfId="15" priority="3">
      <formula>$C3="Feiertag"</formula>
    </cfRule>
    <cfRule type="expression" dxfId="14" priority="4">
      <formula>WEEKDAY($A3,2)&gt;=6</formula>
    </cfRule>
  </conditionalFormatting>
  <conditionalFormatting sqref="D2:J2">
    <cfRule type="expression" dxfId="13" priority="5">
      <formula>$C2="Feiertag"</formula>
    </cfRule>
    <cfRule type="expression" dxfId="12"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Mario MARGAN</v>
      </c>
      <c r="N3" s="46"/>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-1.6697754290362354E-13</v>
      </c>
      <c r="O7" s="35"/>
      <c r="Q7" s="7"/>
    </row>
    <row r="8" spans="1:17" x14ac:dyDescent="0.2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12.01923076923077</v>
      </c>
      <c r="O15" s="35"/>
      <c r="Q15" s="7"/>
    </row>
    <row r="16" spans="1:17" x14ac:dyDescent="0.2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-1.6697754290362354E-13</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12.01923076923077</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6" t="str">
        <f>Gesamt!A3</f>
        <v>Mario MARGAN</v>
      </c>
      <c r="N3" s="46"/>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-1.6697754290362354E-13</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12.01923076923077</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-1.6697754290362354E-13</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12.01923076923077</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topLeftCell="D1"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6" t="str">
        <f>Gesamt!A3</f>
        <v>Mario MARGAN</v>
      </c>
      <c r="N3" s="46"/>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-1.6697754290362354E-13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12.01923076923077</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42578125" style="2" bestFit="1" customWidth="1"/>
    <col min="2" max="2" width="4" style="2"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-1.6697754290362354E-13</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12.01923076923077</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B6" sqref="B6"/>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7" t="s">
        <v>77</v>
      </c>
      <c r="B3" s="47"/>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f>25/52*25</f>
        <v>12.01923076923077</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46206</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-1.6697754290362354E-13</v>
      </c>
      <c r="F15" s="8">
        <f>SUM(F2:F13)</f>
        <v>0</v>
      </c>
      <c r="G15" s="2">
        <f>SUM(G2:G13)</f>
        <v>0</v>
      </c>
      <c r="H15" s="7">
        <f>SUM(H2:H13)</f>
        <v>901.49999999999989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-1.6697754290362354E-13</v>
      </c>
    </row>
    <row r="18" spans="1:7" x14ac:dyDescent="0.25">
      <c r="A18" s="6" t="s">
        <v>11</v>
      </c>
      <c r="B18" s="7">
        <f>März!N27</f>
        <v>38.5</v>
      </c>
      <c r="D18" s="9" t="s">
        <v>40</v>
      </c>
      <c r="G18" s="2">
        <f>B5+B7-G15</f>
        <v>12.01923076923077</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570312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8" t="s">
        <v>55</v>
      </c>
    </row>
    <row r="24" spans="19:20" x14ac:dyDescent="0.25">
      <c r="S24" s="48"/>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2026-07-22T09:00:22Z</dcterms:modified>
</cp:coreProperties>
</file>