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0E88479D-CBC0-4935-83C8-5FCE0033C784}" xr6:coauthVersionLast="47" xr6:coauthVersionMax="47" xr10:uidLastSave="{00000000-0000-0000-0000-000000000000}"/>
  <bookViews>
    <workbookView xWindow="10560" yWindow="25812" windowWidth="23256" windowHeight="12456" firstSheet="3"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8" l="1"/>
  <c r="K37" i="8"/>
  <c r="L36" i="8"/>
  <c r="K36" i="8"/>
  <c r="K34" i="8"/>
  <c r="L34" i="12"/>
  <c r="L33" i="11"/>
  <c r="L34" i="10"/>
  <c r="L33" i="9"/>
  <c r="L34" i="8"/>
  <c r="L34" i="7"/>
  <c r="L33" i="6"/>
  <c r="L34" i="5"/>
  <c r="L33" i="4"/>
  <c r="L34" i="1"/>
  <c r="L31" i="2"/>
  <c r="L34" i="3"/>
  <c r="K34" i="12"/>
  <c r="K33" i="11"/>
  <c r="K34" i="10"/>
  <c r="K33" i="9"/>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1" i="8"/>
  <c r="I12" i="8"/>
  <c r="I13" i="8"/>
  <c r="I14" i="8"/>
  <c r="I15" i="8"/>
  <c r="I16" i="8"/>
  <c r="I17" i="8"/>
  <c r="I18" i="8"/>
  <c r="I19" i="8"/>
  <c r="I20" i="8"/>
  <c r="I21" i="8"/>
  <c r="I22" i="8"/>
  <c r="I23" i="8"/>
  <c r="I24" i="8"/>
  <c r="I30" i="8"/>
  <c r="I31" i="8"/>
  <c r="I2" i="8"/>
  <c r="I3" i="7"/>
  <c r="I4" i="7"/>
  <c r="I5" i="7"/>
  <c r="I6" i="7"/>
  <c r="I7" i="7"/>
  <c r="I8" i="7"/>
  <c r="I9" i="7"/>
  <c r="I10" i="7"/>
  <c r="I11" i="7"/>
  <c r="I12" i="7"/>
  <c r="I13" i="7"/>
  <c r="I14" i="7"/>
  <c r="I15" i="7"/>
  <c r="I16" i="7"/>
  <c r="I19" i="7"/>
  <c r="I20" i="7"/>
  <c r="I26" i="7"/>
  <c r="I27"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16" i="3"/>
  <c r="H8" i="3"/>
  <c r="H14" i="3"/>
  <c r="H15" i="3"/>
  <c r="H30" i="3"/>
  <c r="H9" i="3"/>
  <c r="H27" i="3"/>
  <c r="H22" i="3"/>
  <c r="H13" i="3"/>
  <c r="H20" i="3"/>
  <c r="H31" i="3"/>
  <c r="H3" i="3"/>
  <c r="H11" i="3"/>
  <c r="H24" i="3"/>
  <c r="H28" i="3"/>
  <c r="H6" i="3"/>
  <c r="H18" i="3"/>
  <c r="H32" i="3"/>
  <c r="H17" i="3"/>
  <c r="H25" i="3"/>
  <c r="H10" i="3"/>
  <c r="H23" i="3"/>
  <c r="H29"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11" i="6"/>
  <c r="H21" i="1"/>
  <c r="H23" i="6"/>
  <c r="H28" i="2"/>
  <c r="H22" i="5"/>
  <c r="H32" i="5"/>
  <c r="H7" i="1"/>
  <c r="H29" i="6"/>
  <c r="H9" i="1"/>
  <c r="H26" i="1"/>
  <c r="H16" i="2"/>
  <c r="H27" i="1"/>
  <c r="H20" i="5"/>
  <c r="H29" i="1"/>
  <c r="H16" i="7"/>
  <c r="H18" i="4"/>
  <c r="H28" i="1"/>
  <c r="H30" i="5"/>
  <c r="H30" i="4"/>
  <c r="H5" i="4"/>
  <c r="H11" i="4"/>
  <c r="H7" i="5"/>
  <c r="H28" i="5"/>
  <c r="H14" i="5"/>
  <c r="H30" i="1"/>
  <c r="H28" i="6"/>
  <c r="H19" i="2"/>
  <c r="H4" i="1"/>
  <c r="H3" i="2"/>
  <c r="H30" i="6"/>
  <c r="H16" i="1"/>
  <c r="H22" i="6"/>
  <c r="H17" i="5"/>
  <c r="H10" i="4"/>
  <c r="H23" i="1"/>
  <c r="H12" i="7"/>
  <c r="H8" i="5"/>
  <c r="H24" i="6"/>
  <c r="H9" i="2"/>
  <c r="H15" i="1"/>
  <c r="H11" i="7"/>
  <c r="H3" i="5"/>
  <c r="H2" i="2"/>
  <c r="H20" i="6"/>
  <c r="H31" i="5"/>
  <c r="H8" i="6"/>
  <c r="H7" i="7"/>
  <c r="H29" i="2"/>
  <c r="H13" i="4"/>
  <c r="H12" i="1"/>
  <c r="H10" i="5"/>
  <c r="H9" i="4"/>
  <c r="H26" i="3"/>
  <c r="H5" i="7"/>
  <c r="H14" i="1"/>
  <c r="H10" i="1"/>
  <c r="H6" i="4"/>
  <c r="H14" i="7"/>
  <c r="H7" i="6"/>
  <c r="H4" i="2"/>
  <c r="H5" i="2"/>
  <c r="H23" i="4"/>
  <c r="H20" i="2"/>
  <c r="H4" i="4"/>
  <c r="H10" i="2"/>
  <c r="H17" i="1"/>
  <c r="H6" i="2"/>
  <c r="H19" i="6"/>
  <c r="H12" i="5"/>
  <c r="H5" i="5"/>
  <c r="H18" i="2"/>
  <c r="H9" i="7"/>
  <c r="H31" i="6"/>
  <c r="H4" i="5"/>
  <c r="H13" i="7"/>
  <c r="H28" i="4"/>
  <c r="H16" i="6"/>
  <c r="H32" i="1"/>
  <c r="H19" i="3"/>
  <c r="H14" i="4"/>
  <c r="H23" i="5"/>
  <c r="H15" i="4"/>
  <c r="H24" i="5"/>
  <c r="H12" i="4"/>
  <c r="H15" i="6"/>
  <c r="H10" i="6"/>
  <c r="H18" i="6"/>
  <c r="H2" i="4"/>
  <c r="H2" i="7"/>
  <c r="H19" i="1"/>
  <c r="H29" i="4"/>
  <c r="H27" i="4"/>
  <c r="H12" i="2"/>
  <c r="H20" i="4"/>
  <c r="H21" i="2"/>
  <c r="H18" i="1"/>
  <c r="H21" i="6"/>
  <c r="H11" i="1"/>
  <c r="H4" i="7"/>
  <c r="H17" i="2"/>
  <c r="H6" i="6"/>
  <c r="H18" i="5"/>
  <c r="H3" i="1"/>
  <c r="H27" i="5"/>
  <c r="H13" i="5"/>
  <c r="H3" i="6"/>
  <c r="H13" i="1"/>
  <c r="H11" i="5"/>
  <c r="H8" i="7"/>
  <c r="H24" i="4"/>
  <c r="H27" i="6"/>
  <c r="H24" i="2"/>
  <c r="H6" i="7"/>
  <c r="H22" i="4"/>
  <c r="H21" i="4"/>
  <c r="H3" i="4"/>
  <c r="H19" i="5"/>
  <c r="H13" i="6"/>
  <c r="H5" i="3"/>
  <c r="H26" i="6"/>
  <c r="H22" i="1"/>
  <c r="H31" i="4"/>
  <c r="H17" i="4"/>
  <c r="H10" i="7"/>
  <c r="H6" i="1"/>
  <c r="H15" i="2"/>
  <c r="H26" i="2"/>
  <c r="H6" i="5"/>
  <c r="H12" i="6"/>
  <c r="H3" i="7"/>
  <c r="H9" i="5"/>
  <c r="H16" i="5"/>
  <c r="H4" i="6"/>
  <c r="H2" i="1"/>
  <c r="H20" i="1"/>
  <c r="H24" i="1"/>
  <c r="H31" i="1"/>
  <c r="H14" i="6"/>
  <c r="H21" i="5"/>
  <c r="H14" i="2"/>
  <c r="H26" i="4"/>
  <c r="H11" i="2"/>
  <c r="H19" i="4"/>
  <c r="H17" i="6"/>
  <c r="H15" i="7"/>
  <c r="H25" i="4"/>
  <c r="H22" i="2"/>
  <c r="H5" i="1"/>
  <c r="H8" i="1"/>
  <c r="H27" i="2"/>
  <c r="H23" i="2"/>
  <c r="H13" i="2"/>
  <c r="H12" i="3"/>
  <c r="H8" i="4"/>
  <c r="H9" i="6"/>
  <c r="H25" i="6"/>
  <c r="H29" i="5"/>
  <c r="H2" i="6"/>
  <c r="H8" i="2"/>
  <c r="H16" i="4"/>
  <c r="H25" i="2"/>
  <c r="H3" i="11"/>
  <c r="H12" i="9"/>
  <c r="H19" i="11"/>
  <c r="H27" i="8"/>
  <c r="H2" i="8"/>
  <c r="H29" i="9"/>
  <c r="H23" i="11"/>
  <c r="H22" i="7"/>
  <c r="H16" i="9"/>
  <c r="H11" i="8"/>
  <c r="H25" i="7"/>
  <c r="H22" i="10"/>
  <c r="H15" i="12"/>
  <c r="H13" i="11"/>
  <c r="H13" i="8"/>
  <c r="H16" i="11"/>
  <c r="H21" i="8"/>
  <c r="H2" i="9"/>
  <c r="H26" i="9"/>
  <c r="H6" i="8"/>
  <c r="H19" i="9"/>
  <c r="H23" i="7"/>
  <c r="H13" i="10"/>
  <c r="H12" i="12"/>
  <c r="H7" i="10"/>
  <c r="H2" i="10"/>
  <c r="H28" i="9"/>
  <c r="H12" i="10"/>
  <c r="H18" i="9"/>
  <c r="H26" i="10"/>
  <c r="H20" i="10"/>
  <c r="H4" i="11"/>
  <c r="H24" i="12"/>
  <c r="H20" i="8"/>
  <c r="H17" i="8"/>
  <c r="H18" i="8"/>
  <c r="H32" i="10"/>
  <c r="H7" i="12"/>
  <c r="H21" i="7"/>
  <c r="H10" i="10"/>
  <c r="H8" i="11"/>
  <c r="H18" i="10"/>
  <c r="H6" i="9"/>
  <c r="H18" i="11"/>
  <c r="H14" i="11"/>
  <c r="H9" i="9"/>
  <c r="H14" i="12"/>
  <c r="H10" i="11"/>
  <c r="H23" i="10"/>
  <c r="H10" i="9"/>
  <c r="H27" i="7"/>
  <c r="H18" i="12"/>
  <c r="H6" i="11"/>
  <c r="H24" i="7"/>
  <c r="H22" i="12"/>
  <c r="H30" i="11"/>
  <c r="H5" i="11"/>
  <c r="H2" i="12"/>
  <c r="H8" i="8"/>
  <c r="H29" i="11"/>
  <c r="H28" i="8"/>
  <c r="H21" i="12"/>
  <c r="H32" i="7"/>
  <c r="H28" i="7"/>
  <c r="H4" i="10"/>
  <c r="H19" i="10"/>
  <c r="H15" i="10"/>
  <c r="H25" i="11"/>
  <c r="H14" i="9"/>
  <c r="H31" i="11"/>
  <c r="H22" i="9"/>
  <c r="H18" i="7"/>
  <c r="H15" i="8"/>
  <c r="H25" i="8"/>
  <c r="H7" i="11"/>
  <c r="H3" i="12"/>
  <c r="H23" i="9"/>
  <c r="H19" i="7"/>
  <c r="H3" i="9"/>
  <c r="H11" i="12"/>
  <c r="H3" i="8"/>
  <c r="H17" i="10"/>
  <c r="H28" i="11"/>
  <c r="H26" i="7"/>
  <c r="H25" i="10"/>
  <c r="H31" i="10"/>
  <c r="H30" i="9"/>
  <c r="H20" i="11"/>
  <c r="H25" i="9"/>
  <c r="H25" i="12"/>
  <c r="H31" i="7"/>
  <c r="H30" i="10"/>
  <c r="H12" i="11"/>
  <c r="H29" i="7"/>
  <c r="H27" i="11"/>
  <c r="H31" i="8"/>
  <c r="H8" i="9"/>
  <c r="H29" i="12"/>
  <c r="H31" i="9"/>
  <c r="H20" i="7"/>
  <c r="H14" i="8"/>
  <c r="H24" i="9"/>
  <c r="H30" i="7"/>
  <c r="H4" i="12"/>
  <c r="H21" i="10"/>
  <c r="H13" i="9"/>
  <c r="H6" i="12"/>
  <c r="H22" i="8"/>
  <c r="H27" i="9"/>
  <c r="H5" i="12"/>
  <c r="H14" i="10"/>
  <c r="H20" i="12"/>
  <c r="H7" i="8"/>
  <c r="H9" i="11"/>
  <c r="H9" i="10"/>
  <c r="H32" i="12"/>
  <c r="H8" i="10"/>
  <c r="H24" i="8"/>
  <c r="H4" i="9"/>
  <c r="H17" i="7"/>
  <c r="H31" i="12"/>
  <c r="H17" i="11"/>
  <c r="H24" i="10"/>
  <c r="H16" i="10"/>
  <c r="H29" i="10"/>
  <c r="H5" i="8"/>
  <c r="H29" i="8"/>
  <c r="H30" i="8"/>
  <c r="H10" i="12"/>
  <c r="H23" i="8"/>
  <c r="H26" i="8"/>
  <c r="H28" i="12"/>
  <c r="H30" i="12"/>
  <c r="H6" i="10"/>
  <c r="H7" i="9"/>
  <c r="H20" i="9"/>
  <c r="H11" i="9"/>
  <c r="H32" i="8"/>
  <c r="H5" i="9"/>
  <c r="H11" i="10"/>
  <c r="H19" i="12"/>
  <c r="H17" i="9"/>
  <c r="H4" i="8"/>
  <c r="H3" i="10"/>
  <c r="H16" i="12"/>
  <c r="H21" i="11"/>
  <c r="H23" i="12"/>
  <c r="H9" i="8"/>
  <c r="H13" i="12"/>
  <c r="H24" i="11"/>
  <c r="H11" i="11"/>
  <c r="H5" i="10"/>
  <c r="H10" i="8"/>
  <c r="H22" i="11"/>
  <c r="H26" i="11"/>
  <c r="H21" i="9"/>
  <c r="H8" i="12"/>
  <c r="H15" i="11"/>
  <c r="H12" i="8"/>
  <c r="H28" i="10"/>
  <c r="H19" i="8"/>
  <c r="H17" i="12"/>
  <c r="H15" i="9"/>
  <c r="I32" i="8" l="1"/>
  <c r="I7" i="8"/>
  <c r="I6" i="8"/>
  <c r="I8" i="8"/>
  <c r="I5" i="8"/>
  <c r="I4" i="8"/>
  <c r="I26" i="8"/>
  <c r="I29" i="8"/>
  <c r="I28" i="8"/>
  <c r="I25" i="8"/>
  <c r="I27" i="8"/>
  <c r="I29" i="7"/>
  <c r="I31" i="7"/>
  <c r="I32" i="7"/>
  <c r="I30" i="7"/>
  <c r="I28" i="7"/>
  <c r="I25" i="7"/>
  <c r="I23" i="7"/>
  <c r="I24" i="7"/>
  <c r="I22" i="7"/>
  <c r="I21" i="7"/>
  <c r="I18" i="7"/>
  <c r="I17" i="7"/>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<sst xmlns="http://schemas.openxmlformats.org/spreadsheetml/2006/main" count="475" uniqueCount="81">
  <si>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</si>
  <si>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</si>
  <si>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</si>
  <si>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</si>
  <si>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</si>
  <si>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</si>
  <si>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</si>
  <si>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</si>
  <si>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</si>
  <si>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</si>
  <si>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</si>
  <si>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</si>
  <si>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</si>
  <si>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</si>
  <si>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</si>
  <si>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</si>
  <si>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</si>
  <si>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</si>
  <si>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</si>
  <si>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</si>
  <si>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</si>
  <si>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</si>
  <si>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</si>
  <si>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</si>
  <si>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</si>
  <si>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</si>
  <si>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</si>
  <si>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</si>
  <si>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</si>
  <si>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</si>
  <si>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</si>
  <si>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</si>
  <si>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</si>
  <si>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</si>
  <si>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</si>
  <si>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</si>
  <si>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</si>
  <si>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</si>
  <si>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</si>
  <si>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</si>
  <si>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</si>
  <si>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</si>
  <si>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</si>
  <si>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</si>
  <si>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</si>
  <si>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</si>
  <si>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</si>
  <si>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</si>
  <si>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</si>
  <si>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</si>
  <si>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</si>
  <si>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</si>
  <si>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</si>
  <si>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</si>
  <si>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</si>
  <si>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</si>
  <si>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</si>
  <si>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</si>
  <si>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</si>
  <si>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</si>
  <si>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</si>
  <si>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</si>
  <si>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</si>
  <si>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</si>
  <si>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</si>
  <si>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</si>
  <si>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</si>
  <si>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</si>
  <si>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</si>
  <si>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</si>
  <si>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</si>
  <si>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</si>
  <si>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Feldkirchen</t>
  </si>
  <si>
    <t>Vorschuß € 1010,00</t>
  </si>
  <si>
    <t>Filip Drusko</t>
  </si>
  <si>
    <t>Feldkichen</t>
  </si>
  <si>
    <t>Ornbau</t>
  </si>
  <si>
    <t>38,5 bis Austritt 07.08.2026</t>
  </si>
  <si>
    <t>46,50 ab Eintritt 24.08.2026</t>
  </si>
  <si>
    <t>Bis Austritt 07.08.:</t>
  </si>
  <si>
    <t>Ab Eintritt 24.08.: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</si>
</sst>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164" fontId="0" fillId="0" borderId="0" xfId="0" applyNumberForma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Filip Drusko</v>
      </c>
      <c r="N3" s="43"/>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10</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3" t="str">
        <f>Gesamt!A3</f>
        <v>Filip Drusko</v>
      </c>
      <c r="N3" s="43"/>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10</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Filip Drusko</v>
      </c>
      <c r="N3" s="43"/>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10</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Filip Drusko</v>
      </c>
      <c r="N3" s="43"/>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3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10</v>
      </c>
      <c r="O15" s="35"/>
      <c r="Q15" s="7"/>
    </row>
    <row r="16" spans="1:17" x14ac:dyDescent="0.3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Filip Drusko</v>
      </c>
      <c r="N3" s="43"/>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3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3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3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10</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3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Filip Drusko</v>
      </c>
      <c r="N3" s="43"/>
      <c r="O3" s="35"/>
      <c r="Q3" s="7"/>
    </row>
    <row r="4" spans="1:17" x14ac:dyDescent="0.3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10</v>
      </c>
      <c r="O15" s="35"/>
      <c r="Q15" s="7"/>
    </row>
    <row r="16" spans="1:17" x14ac:dyDescent="0.35">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9" priority="1">
      <formula>$C2="Feiertag"</formula>
    </cfRule>
    <cfRule type="expression" dxfId="18"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opLeftCell="A7" zoomScaleNormal="100" workbookViewId="0">
      <selection activeCell="D28" sqref="D28:F32"/>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Filip Drusko</v>
      </c>
      <c r="N3" s="43"/>
      <c r="O3" s="35"/>
      <c r="Q3" s="7"/>
    </row>
    <row r="4" spans="1:17" x14ac:dyDescent="0.3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-1.5987211554602254E-14</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-1.5987211554602254E-14</v>
      </c>
      <c r="O7" s="35"/>
      <c r="Q7" s="7"/>
    </row>
    <row r="8" spans="1:17" x14ac:dyDescent="0.3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10</v>
      </c>
      <c r="O15" s="35"/>
      <c r="Q15" s="7"/>
    </row>
    <row r="16" spans="1:17" x14ac:dyDescent="0.3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35.299999999999997</v>
      </c>
      <c r="L17" s="39">
        <v>27.9</v>
      </c>
      <c r="M17" s="1" t="s">
        <v>50</v>
      </c>
      <c r="N17" s="27">
        <f>SUM(G2:G32)</f>
        <v>91.499999999999986</v>
      </c>
      <c r="O17" s="35"/>
      <c r="Q17" s="7"/>
    </row>
    <row r="18" spans="1:17" x14ac:dyDescent="0.3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35.299999999999997</v>
      </c>
      <c r="L18" s="39">
        <v>27.9</v>
      </c>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t="s">
        <v>72</v>
      </c>
      <c r="K19" s="39">
        <v>35.299999999999997</v>
      </c>
      <c r="L19" s="39">
        <v>27.9</v>
      </c>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t="s">
        <v>72</v>
      </c>
      <c r="K20" s="39">
        <v>35.299999999999997</v>
      </c>
      <c r="L20" s="39"/>
      <c r="M20" s="6" t="s">
        <v>43</v>
      </c>
      <c r="N20" s="7">
        <f>Gesamt!C30</f>
        <v>8</v>
      </c>
      <c r="O20" s="35"/>
      <c r="Q20" s="7"/>
    </row>
    <row r="21" spans="1:17" x14ac:dyDescent="0.3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3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3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3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35.299999999999997</v>
      </c>
      <c r="L24" s="39"/>
      <c r="M24" s="6" t="s">
        <v>47</v>
      </c>
      <c r="N24" s="7">
        <f>Gesamt!C34</f>
        <v>6.5</v>
      </c>
      <c r="O24" s="35"/>
      <c r="Q24" s="7"/>
    </row>
    <row r="25" spans="1:17" x14ac:dyDescent="0.3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35.299999999999997</v>
      </c>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t="s">
        <v>72</v>
      </c>
      <c r="K26" s="39">
        <v>35.299999999999997</v>
      </c>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t="s">
        <v>72</v>
      </c>
      <c r="K27" s="39">
        <v>35.299999999999997</v>
      </c>
      <c r="L27" s="39"/>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35.299999999999997</v>
      </c>
      <c r="L29" s="39"/>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35.299999999999997</v>
      </c>
      <c r="L31" s="39"/>
      <c r="M31" s="10"/>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72</v>
      </c>
      <c r="K32" s="39">
        <v>35.299999999999997</v>
      </c>
      <c r="L32" s="39"/>
      <c r="O32" s="35"/>
      <c r="Q32" s="7"/>
    </row>
    <row r="33" spans="10:12" x14ac:dyDescent="0.35">
      <c r="K33" s="39"/>
      <c r="L33" s="39"/>
    </row>
    <row r="34" spans="10:12" x14ac:dyDescent="0.35">
      <c r="J34" s="2" t="s">
        <v>68</v>
      </c>
      <c r="K34" s="39">
        <f>SUM(K2:K33)</f>
        <v>564.80000000000007</v>
      </c>
      <c r="L34" s="39">
        <f>SUM(L2:L33)</f>
        <v>83.699999999999989</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7"/>
  <sheetViews>
    <sheetView tabSelected="1" topLeftCell="A16" zoomScale="85" zoomScaleNormal="85" workbookViewId="0">
      <selection activeCell="K42" sqref="K4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t="s">
        <v>72</v>
      </c>
      <c r="K3" s="39">
        <v>35.299999999999997</v>
      </c>
      <c r="L3" s="39">
        <v>27.9</v>
      </c>
      <c r="M3" s="43" t="str">
        <f>Gesamt!A3</f>
        <v>Filip Drusko</v>
      </c>
      <c r="N3" s="43"/>
      <c r="O3" s="35"/>
      <c r="Q3" s="7"/>
    </row>
    <row r="4" spans="1:17" x14ac:dyDescent="0.35">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35.299999999999997</v>
      </c>
      <c r="L4" s="39">
        <v>27.9</v>
      </c>
      <c r="O4" s="35"/>
      <c r="Q4" s="7"/>
    </row>
    <row r="5" spans="1:17" x14ac:dyDescent="0.35">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35.299999999999997</v>
      </c>
      <c r="L5" s="39">
        <v>27.9</v>
      </c>
      <c r="M5" s="1" t="s">
        <v>8</v>
      </c>
      <c r="N5" s="27">
        <f ca="1">SUM(I2:I32)</f>
        <v>-1.5987211554602254E-14</v>
      </c>
      <c r="O5" s="35"/>
      <c r="Q5" s="7"/>
    </row>
    <row r="6" spans="1:17" x14ac:dyDescent="0.35">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35.299999999999997</v>
      </c>
      <c r="L6" s="39">
        <v>27.9</v>
      </c>
      <c r="M6" s="25"/>
      <c r="O6" s="35"/>
      <c r="Q6" s="7"/>
    </row>
    <row r="7" spans="1:17" x14ac:dyDescent="0.35">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75</v>
      </c>
      <c r="K7" s="39">
        <v>35.299999999999997</v>
      </c>
      <c r="L7" s="39">
        <v>27.9</v>
      </c>
      <c r="M7" s="1" t="s">
        <v>59</v>
      </c>
      <c r="N7" s="27">
        <f ca="1">Gesamt!B9+SUM(Gesamt!E2:E9)-SUM(Gesamt!J2:J9)</f>
        <v>-3.1974423109204508E-14</v>
      </c>
      <c r="O7" s="35"/>
      <c r="Q7" s="7"/>
    </row>
    <row r="8" spans="1:17" x14ac:dyDescent="0.35">
      <c r="A8" s="29">
        <v>46241</v>
      </c>
      <c r="B8" t="str">
        <f t="shared" si="0"/>
        <v>Fr</v>
      </c>
      <c r="D8" s="24">
        <v>0.29166666666666669</v>
      </c>
      <c r="E8" s="24">
        <v>0.5625</v>
      </c>
      <c r="G8" s="27">
        <f t="shared" si="1"/>
        <v>6.5</v>
      </c>
      <c r="H8" s="27">
        <f ca="1">IF(Q8&lt;&gt;"",Q8,IF(OR(C8="Feiertag",A8&lt;Gesamt!$B$11,A8&gt;Gesamt!$B$13,),0,INDIRECT("N"&amp;WEEKDAY(A8,2)+19)))</f>
        <v>6.5</v>
      </c>
      <c r="I8" s="27">
        <f t="shared" ca="1" si="2"/>
        <v>0</v>
      </c>
      <c r="J8" s="7" t="s">
        <v>75</v>
      </c>
      <c r="K8" s="39">
        <v>35.299999999999997</v>
      </c>
      <c r="L8" s="39">
        <v>27.9</v>
      </c>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t="s">
        <v>72</v>
      </c>
      <c r="K9" s="39">
        <v>35.299999999999997</v>
      </c>
      <c r="L9" s="39">
        <v>27.9</v>
      </c>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10</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84.999999999999986</v>
      </c>
      <c r="O17" s="35" t="s">
        <v>77</v>
      </c>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t="s">
        <v>78</v>
      </c>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t="s">
        <v>72</v>
      </c>
      <c r="K24" s="39">
        <v>35.299999999999997</v>
      </c>
      <c r="L24" s="39">
        <v>27.9</v>
      </c>
      <c r="M24" s="6" t="s">
        <v>47</v>
      </c>
      <c r="N24" s="7">
        <f>Gesamt!C34</f>
        <v>6.5</v>
      </c>
      <c r="O24" s="35"/>
      <c r="Q24" s="7"/>
    </row>
    <row r="25" spans="1:17" x14ac:dyDescent="0.35">
      <c r="A25" s="29">
        <v>46258</v>
      </c>
      <c r="B25" t="str">
        <f t="shared" si="0"/>
        <v>Mo</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35.299999999999997</v>
      </c>
      <c r="L25" s="39">
        <v>27.9</v>
      </c>
      <c r="M25" s="6" t="s">
        <v>48</v>
      </c>
      <c r="N25" s="7">
        <f>Gesamt!C35</f>
        <v>0</v>
      </c>
      <c r="O25" s="35"/>
      <c r="Q25" s="7"/>
    </row>
    <row r="26" spans="1:17" x14ac:dyDescent="0.35">
      <c r="A26" s="29">
        <v>46259</v>
      </c>
      <c r="B26" t="str">
        <f t="shared" si="0"/>
        <v>Di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35.299999999999997</v>
      </c>
      <c r="L26" s="39">
        <v>27.9</v>
      </c>
      <c r="M26" s="6" t="s">
        <v>49</v>
      </c>
      <c r="N26" s="7">
        <f>Gesamt!C36</f>
        <v>0</v>
      </c>
      <c r="O26" s="35"/>
      <c r="Q26" s="7"/>
    </row>
    <row r="27" spans="1:17" x14ac:dyDescent="0.35">
      <c r="A27" s="29">
        <v>46260</v>
      </c>
      <c r="B27" t="str">
        <f t="shared" si="0"/>
        <v>Mi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35.299999999999997</v>
      </c>
      <c r="L27" s="39">
        <v>27.9</v>
      </c>
      <c r="M27" s="13" t="s">
        <v>54</v>
      </c>
      <c r="N27" s="27">
        <f>SUM(N20:N26)</f>
        <v>38.5</v>
      </c>
      <c r="O27" s="35"/>
      <c r="Q27" s="7"/>
    </row>
    <row r="28" spans="1:17" x14ac:dyDescent="0.35">
      <c r="A28" s="29">
        <v>46261</v>
      </c>
      <c r="B28" t="str">
        <f t="shared" si="0"/>
        <v>Do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v>35.299999999999997</v>
      </c>
      <c r="L28" s="39">
        <v>27.9</v>
      </c>
      <c r="O28" s="35"/>
      <c r="Q28" s="7"/>
    </row>
    <row r="29" spans="1:17" x14ac:dyDescent="0.35">
      <c r="A29" s="29">
        <v>46262</v>
      </c>
      <c r="B29" t="str">
        <f t="shared" si="0"/>
        <v>Fr</v>
      </c>
      <c r="D29" s="24">
        <v>0.29166666666666669</v>
      </c>
      <c r="E29" s="24">
        <v>0.5625</v>
      </c>
      <c r="G29" s="27">
        <f t="shared" si="1"/>
        <v>6.5</v>
      </c>
      <c r="H29" s="27">
        <f ca="1">IF(Q29&lt;&gt;"",Q29,IF(OR(C29="Feiertag",A29&lt;Gesamt!$B$11,A29&gt;Gesamt!$B$13,),0,INDIRECT("N"&amp;WEEKDAY(A29,2)+19)))</f>
        <v>6.5</v>
      </c>
      <c r="I29" s="27">
        <f t="shared" ca="1" si="2"/>
        <v>0</v>
      </c>
      <c r="J29" s="7" t="s">
        <v>75</v>
      </c>
      <c r="K29" s="39">
        <v>35.299999999999997</v>
      </c>
      <c r="L29" s="39">
        <v>27.9</v>
      </c>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t="s">
        <v>75</v>
      </c>
      <c r="K30" s="39">
        <v>35.299999999999997</v>
      </c>
      <c r="L30" s="39">
        <v>27.9</v>
      </c>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t="s">
        <v>75</v>
      </c>
      <c r="K31" s="39">
        <v>35.299999999999997</v>
      </c>
      <c r="L31" s="39">
        <v>27.9</v>
      </c>
      <c r="O31" s="35"/>
      <c r="Q31" s="7"/>
    </row>
    <row r="32" spans="1:17" x14ac:dyDescent="0.35">
      <c r="A32" s="29">
        <v>46265</v>
      </c>
      <c r="B32" t="str">
        <f t="shared" si="0"/>
        <v>Mo</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76</v>
      </c>
      <c r="K32" s="39">
        <v>35.299999999999997</v>
      </c>
      <c r="L32" s="39">
        <v>27.9</v>
      </c>
      <c r="O32" s="35"/>
      <c r="Q32" s="7"/>
    </row>
    <row r="33" spans="10:12" x14ac:dyDescent="0.35">
      <c r="K33" s="39"/>
      <c r="L33" s="39"/>
    </row>
    <row r="34" spans="10:12" x14ac:dyDescent="0.35">
      <c r="J34" s="2" t="s">
        <v>68</v>
      </c>
      <c r="K34" s="39">
        <f>SUM(K2:K33)</f>
        <v>564.80000000000007</v>
      </c>
      <c r="L34" s="39">
        <f>SUM(L2:L33)</f>
        <v>446.39999999999986</v>
      </c>
    </row>
    <row r="36" spans="10:12" x14ac:dyDescent="0.35">
      <c r="J36" s="2" t="s">
        <v>79</v>
      </c>
      <c r="K36" s="42">
        <f>SUM(K2:K10)</f>
        <v>247.10000000000002</v>
      </c>
      <c r="L36" s="42">
        <f>SUM(L2:L10)</f>
        <v>195.3</v>
      </c>
    </row>
    <row r="37" spans="10:12" x14ac:dyDescent="0.35">
      <c r="J37" s="2" t="s">
        <v>80</v>
      </c>
      <c r="K37" s="42">
        <f>SUM(K23:K32)</f>
        <v>317.70000000000005</v>
      </c>
      <c r="L37" s="42">
        <f>SUM(L23:L32)</f>
        <v>251.10000000000002</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5:F29">
    <cfRule type="expression" dxfId="15" priority="5">
      <formula>$C25="Feiertag"</formula>
    </cfRule>
    <cfRule type="expression" dxfId="14" priority="6">
      <formula>WEEKDAY($A25,2)&gt;=6</formula>
    </cfRule>
  </conditionalFormatting>
  <conditionalFormatting sqref="A2:J24">
    <cfRule type="expression" dxfId="13" priority="3">
      <formula>$C2="Feiertag"</formula>
    </cfRule>
    <cfRule type="expression" dxfId="12" priority="4">
      <formula>WEEKDAY($A2,2)&gt;=6</formula>
    </cfRule>
  </conditionalFormatting>
  <conditionalFormatting sqref="A32:J32">
    <cfRule type="expression" dxfId="11" priority="1">
      <formula>$C32="Feiertag"</formula>
    </cfRule>
    <cfRule type="expression" dxfId="10" priority="2">
      <formula>WEEKDAY($A32,2)&gt;=6</formula>
    </cfRule>
  </conditionalFormatting>
  <conditionalFormatting sqref="G25:J25 J25:J31 G26:I29 A30:I31">
    <cfRule type="expression" dxfId="9" priority="7">
      <formula>$C25="Feiertag"</formula>
    </cfRule>
    <cfRule type="expression" dxfId="8" priority="8">
      <formula>WEEKDAY($A25,2)&gt;=6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Filip Drusko</v>
      </c>
      <c r="N3" s="43"/>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-3.1974423109204508E-14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10</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Filip Drusko</v>
      </c>
      <c r="N3" s="43"/>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-3.1974423109204508E-14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10</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Filip Drusko</v>
      </c>
      <c r="N3" s="43"/>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-3.1974423109204508E-14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10</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Filip Drusko</v>
      </c>
      <c r="N3" s="43"/>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-3.1974423109204508E-14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10</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4" t="s">
        <v>74</v>
      </c>
      <c r="B3" s="44"/>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10</v>
      </c>
      <c r="D5" s="6" t="s">
        <v>12</v>
      </c>
      <c r="E5" s="7">
        <f>April!N5</f>
        <v>0</v>
      </c>
      <c r="F5" s="8">
        <f>April!N9</f>
        <v>0</v>
      </c>
      <c r="G5" s="2">
        <f>April!N13</f>
        <v>0</v>
      </c>
      <c r="H5" s="7">
        <f>April!N17</f>
        <v>0</v>
      </c>
      <c r="I5" s="7"/>
      <c r="J5" s="7">
        <v>0</v>
      </c>
      <c r="Z5" s="2" t="b">
        <v>1</v>
      </c>
    </row>
    <row r="6" spans="1:26" x14ac:dyDescent="0.35">
      <c r="D6" s="6" t="s">
        <v>13</v>
      </c>
      <c r="E6" s="7">
        <f>Mai!N5</f>
        <v>0</v>
      </c>
      <c r="F6" s="8">
        <f>Mai!N9</f>
        <v>0</v>
      </c>
      <c r="G6" s="2">
        <f>Mai!N13</f>
        <v>0</v>
      </c>
      <c r="H6" s="7">
        <f>Mai!N17</f>
        <v>0</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 ca="1">Juli!N5</f>
        <v>-1.5987211554602254E-14</v>
      </c>
      <c r="F8" s="8">
        <f>Juli!N9</f>
        <v>0</v>
      </c>
      <c r="G8" s="2">
        <f>Juli!N13</f>
        <v>0</v>
      </c>
      <c r="H8" s="7">
        <f>Juli!N17</f>
        <v>91.499999999999986</v>
      </c>
      <c r="I8" s="7"/>
      <c r="J8" s="7">
        <v>0</v>
      </c>
    </row>
    <row r="9" spans="1:26" x14ac:dyDescent="0.35">
      <c r="A9" s="1" t="s">
        <v>29</v>
      </c>
      <c r="B9" s="2">
        <v>0</v>
      </c>
      <c r="D9" s="6" t="s">
        <v>16</v>
      </c>
      <c r="E9" s="7">
        <f ca="1">August!N5</f>
        <v>-1.5987211554602254E-14</v>
      </c>
      <c r="F9" s="8">
        <f>August!N9</f>
        <v>0</v>
      </c>
      <c r="G9" s="2">
        <f>August!N13</f>
        <v>0</v>
      </c>
      <c r="H9" s="7">
        <f>August!N17</f>
        <v>84.999999999999986</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46219</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-3.1974423109204508E-14</v>
      </c>
      <c r="F15" s="8">
        <f>SUM(F2:F13)</f>
        <v>0</v>
      </c>
      <c r="G15" s="2">
        <f>SUM(G2:G13)</f>
        <v>0</v>
      </c>
      <c r="H15" s="7">
        <f>SUM(H2:H13)</f>
        <v>176.49999999999997</v>
      </c>
      <c r="I15" s="7"/>
      <c r="J15" s="7">
        <f>SUM(J2:J13)</f>
        <v>0</v>
      </c>
    </row>
    <row r="16" spans="1:26" x14ac:dyDescent="0.35">
      <c r="A16" s="6" t="s">
        <v>9</v>
      </c>
      <c r="B16" s="7">
        <f>Januar!N27</f>
        <v>38.5</v>
      </c>
    </row>
    <row r="17" spans="1:7" x14ac:dyDescent="0.35">
      <c r="A17" s="6" t="s">
        <v>10</v>
      </c>
      <c r="B17" s="7">
        <f>Februar!N27</f>
        <v>38.5</v>
      </c>
      <c r="D17" s="4" t="s">
        <v>39</v>
      </c>
      <c r="E17" s="7">
        <f ca="1">SUM(E2:E13)+B9-J15</f>
        <v>-3.1974423109204508E-14</v>
      </c>
    </row>
    <row r="18" spans="1:7" x14ac:dyDescent="0.35">
      <c r="A18" s="6" t="s">
        <v>11</v>
      </c>
      <c r="B18" s="7">
        <f>März!N27</f>
        <v>38.5</v>
      </c>
      <c r="D18" s="9" t="s">
        <v>40</v>
      </c>
      <c r="G18" s="2">
        <f>B5+B7-G15</f>
        <v>10</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5" t="s">
        <v>55</v>
      </c>
    </row>
    <row r="24" spans="19:20" x14ac:dyDescent="0.35">
      <c r="S24" s="45"/>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2026-09-15T07:41:59Z</dcterms:modified>
</cp:coreProperties>
</file>