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Lohnverrechnung 2026\2026-08_August\"/>
    </mc:Choice>
  </mc:AlternateContent>
  <xr:revisionPtr revIDLastSave="0" documentId="13_ncr:1_{81EA4335-D01C-4FF3-8DF8-58A1D22902C4}" xr6:coauthVersionLast="47" xr6:coauthVersionMax="47" xr10:uidLastSave="{00000000-0000-0000-0000-000000000000}"/>
  <bookViews>
    <workbookView xWindow="10560" yWindow="25812" windowWidth="23256" windowHeight="12456" firstSheet="1" activeTab="7"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7" i="8"/>
  <c r="I8" i="8"/>
  <c r="I9" i="8"/>
  <c r="I10"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7" i="3"/>
  <c r="H2" i="3"/>
  <c r="H15" i="3"/>
  <c r="H6" i="3"/>
  <c r="H4" i="3"/>
  <c r="H8" i="3"/>
  <c r="H20" i="3"/>
  <c r="H3" i="3"/>
  <c r="H16" i="3"/>
  <c r="H32" i="3"/>
  <c r="H31" i="3"/>
  <c r="H10" i="3"/>
  <c r="H14" i="3"/>
  <c r="H25" i="3"/>
  <c r="H13" i="3"/>
  <c r="H24" i="3"/>
  <c r="H17" i="3"/>
  <c r="H22" i="3"/>
  <c r="H23" i="3"/>
  <c r="H18" i="3"/>
  <c r="H9" i="3"/>
  <c r="H27" i="3"/>
  <c r="H11" i="3"/>
  <c r="H29" i="3"/>
  <c r="H21" i="3"/>
  <c r="H28" i="3"/>
  <c r="H30"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9" i="12"/>
  <c r="H2" i="5"/>
  <c r="H5" i="6"/>
  <c r="H26" i="12"/>
  <c r="H27" i="10"/>
  <c r="H7" i="4"/>
  <c r="H15" i="5"/>
  <c r="H26" i="5"/>
  <c r="H16" i="8"/>
  <c r="H27" i="12"/>
  <c r="H2" i="11"/>
  <c r="H7" i="2"/>
  <c r="H25" i="9"/>
  <c r="H22" i="8"/>
  <c r="H4" i="11"/>
  <c r="H30" i="1"/>
  <c r="H10" i="12"/>
  <c r="H14" i="12"/>
  <c r="H14" i="1"/>
  <c r="H24" i="2"/>
  <c r="H2" i="12"/>
  <c r="H20" i="10"/>
  <c r="H5" i="5"/>
  <c r="H17" i="4"/>
  <c r="H15" i="6"/>
  <c r="H13" i="1"/>
  <c r="H3" i="7"/>
  <c r="H3" i="4"/>
  <c r="H27" i="7"/>
  <c r="H26" i="9"/>
  <c r="H17" i="2"/>
  <c r="H21" i="6"/>
  <c r="H4" i="10"/>
  <c r="H6" i="11"/>
  <c r="H13" i="2"/>
  <c r="H15" i="4"/>
  <c r="H7" i="9"/>
  <c r="H31" i="11"/>
  <c r="H4" i="6"/>
  <c r="H25" i="5"/>
  <c r="H28" i="2"/>
  <c r="H21" i="2"/>
  <c r="H28" i="1"/>
  <c r="H23" i="1"/>
  <c r="H16" i="1"/>
  <c r="H20" i="7"/>
  <c r="H19" i="9"/>
  <c r="H3" i="9"/>
  <c r="H31" i="10"/>
  <c r="H6" i="12"/>
  <c r="H27" i="9"/>
  <c r="H19" i="2"/>
  <c r="H10" i="6"/>
  <c r="H11" i="5"/>
  <c r="H9" i="5"/>
  <c r="H19" i="5"/>
  <c r="H4" i="12"/>
  <c r="H15" i="7"/>
  <c r="H28" i="8"/>
  <c r="H27" i="2"/>
  <c r="H2" i="6"/>
  <c r="H23" i="11"/>
  <c r="H7" i="12"/>
  <c r="H2" i="9"/>
  <c r="H8" i="7"/>
  <c r="H16" i="5"/>
  <c r="H12" i="11"/>
  <c r="H30" i="12"/>
  <c r="H25" i="4"/>
  <c r="H13" i="6"/>
  <c r="H23" i="2"/>
  <c r="H8" i="2"/>
  <c r="H8" i="12"/>
  <c r="H12" i="9"/>
  <c r="H26" i="8"/>
  <c r="H24" i="9"/>
  <c r="H8" i="10"/>
  <c r="H30" i="9"/>
  <c r="H32" i="5"/>
  <c r="H6" i="9"/>
  <c r="H31" i="8"/>
  <c r="H9" i="8"/>
  <c r="H4" i="9"/>
  <c r="H11" i="11"/>
  <c r="H3" i="12"/>
  <c r="H5" i="2"/>
  <c r="H28" i="6"/>
  <c r="H26" i="11"/>
  <c r="H28" i="4"/>
  <c r="H18" i="6"/>
  <c r="H32" i="7"/>
  <c r="H5" i="11"/>
  <c r="H22" i="2"/>
  <c r="H32" i="10"/>
  <c r="H16" i="9"/>
  <c r="H17" i="9"/>
  <c r="H16" i="11"/>
  <c r="H7" i="1"/>
  <c r="H19" i="8"/>
  <c r="H30" i="5"/>
  <c r="H8" i="5"/>
  <c r="H31" i="9"/>
  <c r="H3" i="5"/>
  <c r="H29" i="10"/>
  <c r="H25" i="10"/>
  <c r="H8" i="8"/>
  <c r="H7" i="6"/>
  <c r="H18" i="2"/>
  <c r="H10" i="7"/>
  <c r="H24" i="4"/>
  <c r="H5" i="3"/>
  <c r="H25" i="11"/>
  <c r="H10" i="9"/>
  <c r="H18" i="5"/>
  <c r="H6" i="10"/>
  <c r="H5" i="7"/>
  <c r="H5" i="12"/>
  <c r="H30" i="4"/>
  <c r="H20" i="9"/>
  <c r="H22" i="10"/>
  <c r="H2" i="2"/>
  <c r="H19" i="10"/>
  <c r="H7" i="7"/>
  <c r="H20" i="2"/>
  <c r="H17" i="1"/>
  <c r="H27" i="8"/>
  <c r="H24" i="5"/>
  <c r="H24" i="7"/>
  <c r="H11" i="6"/>
  <c r="H10" i="1"/>
  <c r="H9" i="1"/>
  <c r="H5" i="4"/>
  <c r="H26" i="3"/>
  <c r="H20" i="6"/>
  <c r="H12" i="12"/>
  <c r="H29" i="2"/>
  <c r="H6" i="4"/>
  <c r="H28" i="7"/>
  <c r="H9" i="7"/>
  <c r="H26" i="7"/>
  <c r="H2" i="4"/>
  <c r="H13" i="10"/>
  <c r="H17" i="8"/>
  <c r="H22" i="11"/>
  <c r="H9" i="11"/>
  <c r="H15" i="10"/>
  <c r="H6" i="6"/>
  <c r="H14" i="9"/>
  <c r="H28" i="11"/>
  <c r="H12" i="4"/>
  <c r="H22" i="6"/>
  <c r="H12" i="1"/>
  <c r="H14" i="7"/>
  <c r="H4" i="7"/>
  <c r="H17" i="11"/>
  <c r="H21" i="5"/>
  <c r="H15" i="11"/>
  <c r="H24" i="1"/>
  <c r="H12" i="3"/>
  <c r="H14" i="6"/>
  <c r="H2" i="8"/>
  <c r="H21" i="8"/>
  <c r="H26" i="1"/>
  <c r="H11" i="4"/>
  <c r="H7" i="11"/>
  <c r="H21" i="11"/>
  <c r="H3" i="1"/>
  <c r="H12" i="5"/>
  <c r="H31" i="6"/>
  <c r="H16" i="6"/>
  <c r="H2" i="7"/>
  <c r="H18" i="12"/>
  <c r="H3" i="11"/>
  <c r="H22" i="9"/>
  <c r="H32" i="1"/>
  <c r="H18" i="9"/>
  <c r="H20" i="8"/>
  <c r="H16" i="2"/>
  <c r="H15" i="9"/>
  <c r="H19" i="12"/>
  <c r="H19" i="7"/>
  <c r="H17" i="7"/>
  <c r="H29" i="12"/>
  <c r="H16" i="10"/>
  <c r="H4" i="4"/>
  <c r="H25" i="8"/>
  <c r="H4" i="5"/>
  <c r="H13" i="9"/>
  <c r="H16" i="12"/>
  <c r="H29" i="9"/>
  <c r="H2" i="1"/>
  <c r="H25" i="6"/>
  <c r="H18" i="8"/>
  <c r="H24" i="11"/>
  <c r="H27" i="1"/>
  <c r="H21" i="12"/>
  <c r="H11" i="1"/>
  <c r="H24" i="8"/>
  <c r="H11" i="12"/>
  <c r="H7" i="10"/>
  <c r="H10" i="2"/>
  <c r="H10" i="8"/>
  <c r="H3" i="10"/>
  <c r="H22" i="1"/>
  <c r="H19" i="3"/>
  <c r="H27" i="11"/>
  <c r="H22" i="4"/>
  <c r="H26" i="6"/>
  <c r="H14" i="2"/>
  <c r="H5" i="1"/>
  <c r="H22" i="12"/>
  <c r="H8" i="4"/>
  <c r="H12" i="10"/>
  <c r="H4" i="2"/>
  <c r="H19" i="4"/>
  <c r="H9" i="10"/>
  <c r="H16" i="4"/>
  <c r="H9" i="9"/>
  <c r="H25" i="2"/>
  <c r="H20" i="5"/>
  <c r="H30" i="8"/>
  <c r="H21" i="9"/>
  <c r="H17" i="5"/>
  <c r="H31" i="5"/>
  <c r="H32" i="8"/>
  <c r="H9" i="2"/>
  <c r="H6" i="7"/>
  <c r="H11" i="7"/>
  <c r="H28" i="10"/>
  <c r="H14" i="4"/>
  <c r="H27" i="5"/>
  <c r="H15" i="2"/>
  <c r="H30" i="10"/>
  <c r="H24" i="12"/>
  <c r="H23" i="9"/>
  <c r="H29" i="7"/>
  <c r="H28" i="9"/>
  <c r="H13" i="11"/>
  <c r="H19" i="11"/>
  <c r="H26" i="10"/>
  <c r="H29" i="6"/>
  <c r="H3" i="8"/>
  <c r="H9" i="6"/>
  <c r="H17" i="10"/>
  <c r="H12" i="6"/>
  <c r="H30" i="11"/>
  <c r="H19" i="1"/>
  <c r="H21" i="7"/>
  <c r="H21" i="1"/>
  <c r="H22" i="7"/>
  <c r="H29" i="1"/>
  <c r="H4" i="1"/>
  <c r="H10" i="4"/>
  <c r="H8" i="6"/>
  <c r="H29" i="4"/>
  <c r="H15" i="12"/>
  <c r="H10" i="10"/>
  <c r="H6" i="2"/>
  <c r="H31" i="4"/>
  <c r="H23" i="5"/>
  <c r="H31" i="7"/>
  <c r="H26" i="2"/>
  <c r="H21" i="4"/>
  <c r="H26" i="4"/>
  <c r="H20" i="11"/>
  <c r="H2" i="10"/>
  <c r="H28" i="12"/>
  <c r="H8" i="1"/>
  <c r="H23" i="4"/>
  <c r="H15" i="8"/>
  <c r="H30" i="7"/>
  <c r="H3" i="6"/>
  <c r="H20" i="1"/>
  <c r="H8" i="11"/>
  <c r="H11" i="9"/>
  <c r="H20" i="12"/>
  <c r="H24" i="10"/>
  <c r="H23" i="7"/>
  <c r="H18" i="11"/>
  <c r="H17" i="6"/>
  <c r="H5" i="9"/>
  <c r="H25" i="7"/>
  <c r="H21" i="10"/>
  <c r="H14" i="10"/>
  <c r="H7" i="5"/>
  <c r="H18" i="10"/>
  <c r="H12" i="7"/>
  <c r="H13" i="4"/>
  <c r="H12" i="2"/>
  <c r="H15" i="1"/>
  <c r="H13" i="12"/>
  <c r="H23" i="10"/>
  <c r="H13" i="7"/>
  <c r="H29" i="11"/>
  <c r="H13" i="5"/>
  <c r="H6" i="5"/>
  <c r="H7" i="8"/>
  <c r="H22" i="5"/>
  <c r="H11" i="2"/>
  <c r="H23" i="6"/>
  <c r="H6" i="1"/>
  <c r="H16" i="7"/>
  <c r="H28" i="5"/>
  <c r="H3" i="2"/>
  <c r="H24" i="6"/>
  <c r="H10" i="5"/>
  <c r="H31" i="12"/>
  <c r="H23" i="8"/>
  <c r="H19" i="6"/>
  <c r="H29" i="8"/>
  <c r="H10" i="11"/>
  <c r="H18" i="7"/>
  <c r="H20" i="4"/>
  <c r="H17" i="12"/>
  <c r="H27" i="4"/>
  <c r="H27" i="6"/>
  <c r="H14" i="11"/>
  <c r="H25" i="1"/>
  <c r="H5" i="10"/>
  <c r="H8" i="9"/>
  <c r="H18" i="4"/>
  <c r="H14" i="5"/>
  <c r="H30" i="6"/>
  <c r="H25" i="12"/>
  <c r="H9" i="4"/>
  <c r="H18" i="1"/>
  <c r="H23" i="12"/>
  <c r="H11" i="10"/>
  <c r="H32" i="12"/>
  <c r="H29" i="5"/>
  <c r="H31" i="1"/>
  <c r="H5" i="8"/>
  <c r="H6" i="8"/>
  <c r="H4" i="8"/>
  <c r="H13" i="8"/>
  <c r="H14" i="8"/>
  <c r="H12" i="8"/>
  <c r="H11" i="8"/>
  <c r="I14" i="8" l="1"/>
  <c r="I12" i="8"/>
  <c r="I11" i="8"/>
  <c r="I13" i="8"/>
  <c r="I6" i="8"/>
  <c r="I5" i="8"/>
  <c r="I4" i="8"/>
  <c r="G27" i="1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<sst xmlns="http://schemas.openxmlformats.org/spreadsheetml/2006/main" count="448" uniqueCount="80">
  <si>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</si>
  <si>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</si>
  <si>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</si>
  <si>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</si>
  <si>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</si>
  <si>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</si>
  <si>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</si>
  <si>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</si>
  <si>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</si>
  <si>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</si>
  <si>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</si>
  <si>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</si>
  <si>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</si>
  <si>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</si>
  <si>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</si>
  <si>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</si>
  <si>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</si>
  <si>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</si>
  <si>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</si>
  <si>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</si>
  <si>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</si>
  <si>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</si>
  <si>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</si>
  <si>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</si>
  <si>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</si>
  <si>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</si>
  <si>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</si>
  <si>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</si>
  <si>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</si>
  <si>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</si>
  <si>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</si>
  <si>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</si>
  <si>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</si>
  <si>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</si>
  <si>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</si>
  <si>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</si>
  <si>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</si>
  <si>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</si>
  <si>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</si>
  <si>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</si>
  <si>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</si>
  <si>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</si>
  <si>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</si>
  <si>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</si>
  <si>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</si>
  <si>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</si>
  <si>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</si>
  <si>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</si>
  <si>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</si>
  <si>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</si>
  <si>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</si>
  <si>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</si>
  <si>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</si>
  <si>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</si>
  <si>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</si>
  <si>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</si>
  <si>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</si>
  <si>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</si>
  <si>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</si>
  <si>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</si>
  <si>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</si>
  <si>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</si>
  <si>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</si>
  <si>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</si>
  <si>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</si>
  <si>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</si>
  <si>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</si>
  <si>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</si>
  <si>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</si>
  <si>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</si>
  <si>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</si>
  <si>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</si>
  <si>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 xml:space="preserve">Vorschuß € </t>
  </si>
  <si>
    <t>Barauslagen €</t>
  </si>
  <si>
    <t xml:space="preserve">Abzug € </t>
  </si>
  <si>
    <t>Salzburg</t>
  </si>
  <si>
    <t>Vorschuß € 100,00</t>
  </si>
  <si>
    <t>Arbeitsbekleidung € 330,00</t>
  </si>
  <si>
    <t>Transport Taxi Ungarn € 200,00</t>
  </si>
  <si>
    <t>Istvan DUDAS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</si>
</sst>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
      <patternFill patternType="solid">
        <fgColor rgb="FF00B050"/>
        <bgColor indexed="64"/>
      </patternFill>
    </fill>
    <fill>
      <patternFill patternType="solid">
        <fgColor theme="9"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8">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0" fillId="9" borderId="0" xfId="0" applyFill="1" applyProtection="1">
      <protection locked="0"/>
    </xf>
    <xf numFmtId="0" fontId="0" fillId="10" borderId="0" xfId="0" applyFill="1" applyProtection="1">
      <protection locked="0"/>
    </xf>
    <xf numFmtId="0" fontId="0" fillId="11" borderId="0" xfId="0" applyFill="1" applyProtection="1">
      <protection locked="0"/>
    </xf>
    <xf numFmtId="0" fontId="3"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C7" sqref="C7"/>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bestFit="1" customWidth="1"/>
    <col min="11" max="11" width="11.453125" style="2"/>
    <col min="12" max="12" width="11.6328125" style="2" bestFit="1" customWidth="1"/>
    <col min="13" max="13" width="26.453125" style="25" bestFit="1" customWidth="1"/>
    <col min="14" max="16" width="11.453125" style="2"/>
    <col min="17" max="17" width="13.1796875" style="2" bestFit="1" customWidth="1"/>
    <col min="18" max="16384" width="11.453125" style="2"/>
  </cols>
  <sheetData>
    <row r="1" spans="1:21" s="22" customFormat="1" x14ac:dyDescent="0.3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5">
      <c r="A2" s="29">
        <v>46023</v>
      </c>
      <c r="B2" t="str">
        <f>TEXT(A2,"TTT")</f>
        <v>Do</v>
      </c>
      <c r="C2" s="26"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3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5" t="str">
        <f>Gesamt!A3</f>
        <v>Istvan DUDAS</v>
      </c>
      <c r="N3" s="45"/>
      <c r="O3" s="35"/>
      <c r="Q3" s="7"/>
    </row>
    <row r="4" spans="1:21" x14ac:dyDescent="0.3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3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35">
      <c r="A7" s="29">
        <v>46028</v>
      </c>
      <c r="B7" t="str">
        <f t="shared" si="0"/>
        <v>Di</v>
      </c>
      <c r="C7" s="2" t="s">
        <v>65</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3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3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3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3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35">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35">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35">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0</v>
      </c>
      <c r="O15" s="35"/>
      <c r="Q15" s="7"/>
    </row>
    <row r="16" spans="1:21" x14ac:dyDescent="0.35">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35">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35">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35">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35">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35">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35">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ht="15" customHeigh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5" t="str">
        <f>Gesamt!A3</f>
        <v>Istvan DUDAS</v>
      </c>
      <c r="N3" s="45"/>
      <c r="O3" s="35"/>
      <c r="Q3" s="7"/>
    </row>
    <row r="4" spans="1:17" x14ac:dyDescent="0.35">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35">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35">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x14ac:dyDescent="0.35">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35">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0</v>
      </c>
      <c r="O15" s="35"/>
      <c r="Q15" s="7"/>
    </row>
    <row r="16" spans="1:17" x14ac:dyDescent="0.35">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35">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35">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c r="B30"/>
      <c r="G30" s="27"/>
      <c r="H30" s="27"/>
      <c r="I30" s="27"/>
      <c r="J30" s="7"/>
      <c r="K30" s="39"/>
      <c r="L30" s="39"/>
      <c r="O30" s="35"/>
      <c r="Q30" s="7"/>
    </row>
    <row r="31" spans="1:17" x14ac:dyDescent="0.35">
      <c r="A31" s="23"/>
      <c r="H31" s="7"/>
      <c r="I31" s="7"/>
      <c r="J31" s="2" t="s">
        <v>68</v>
      </c>
      <c r="K31" s="39">
        <f>SUM(K2:K30)</f>
        <v>0</v>
      </c>
      <c r="L31" s="39">
        <f>SUM(L2:L30)</f>
        <v>0</v>
      </c>
    </row>
    <row r="32" spans="1:17" x14ac:dyDescent="0.3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5" t="str">
        <f>Gesamt!A3</f>
        <v>Istvan DUDAS</v>
      </c>
      <c r="N3" s="45"/>
      <c r="O3" s="35"/>
      <c r="Q3" s="7"/>
    </row>
    <row r="4" spans="1:17" x14ac:dyDescent="0.35">
      <c r="A4" s="29">
        <v>46084</v>
      </c>
      <c r="B4" t="str">
        <f t="shared" si="0"/>
        <v>Di</v>
      </c>
      <c r="G4" s="27">
        <f t="shared" si="1"/>
        <v>0</v>
      </c>
      <c r="H4" s="27">
        <f ca="1">IF(Q4&lt;&gt;"",Q4,IF(OR(C4="Feiertag",A4&lt;Gesamt!$B$11,A4&gt;Gesamt!$B$13,),0,INDIRECT("N"&amp;WEEKDAY(A4,2)+19)))</f>
        <v>0</v>
      </c>
      <c r="I4" s="27">
        <f t="shared" si="2"/>
        <v>0</v>
      </c>
      <c r="J4" s="7"/>
      <c r="K4" s="39"/>
      <c r="L4" s="39"/>
      <c r="O4" s="35"/>
      <c r="Q4" s="7"/>
    </row>
    <row r="5" spans="1:17" x14ac:dyDescent="0.35">
      <c r="A5" s="29">
        <v>46085</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46086</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35">
      <c r="A7" s="29">
        <v>46087</v>
      </c>
      <c r="B7" t="str">
        <f t="shared" si="0"/>
        <v>Fr</v>
      </c>
      <c r="G7" s="27">
        <f t="shared" si="1"/>
        <v>0</v>
      </c>
      <c r="H7" s="27">
        <f ca="1">IF(Q7&lt;&gt;"",Q7,IF(OR(C7="Feiertag",A7&lt;Gesamt!$B$11,A7&gt;Gesamt!$B$13,),0,INDIRECT("N"&amp;WEEKDAY(A7,2)+19)))</f>
        <v>0</v>
      </c>
      <c r="I7" s="27">
        <f t="shared" si="2"/>
        <v>0</v>
      </c>
      <c r="J7" s="7"/>
      <c r="K7" s="39"/>
      <c r="L7" s="39"/>
      <c r="M7" s="1" t="s">
        <v>59</v>
      </c>
      <c r="N7" s="27">
        <f>Gesamt!B9+SUM(Gesamt!E2:E4)-SUM(Gesamt!J2:J4)</f>
        <v>0</v>
      </c>
      <c r="O7" s="35"/>
      <c r="Q7" s="7"/>
    </row>
    <row r="8" spans="1:17" x14ac:dyDescent="0.35">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46090</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46091</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SUM(Gesamt!F2:F4)</f>
        <v>0</v>
      </c>
      <c r="O11" s="35"/>
      <c r="Q11" s="7"/>
    </row>
    <row r="12" spans="1:17" x14ac:dyDescent="0.35">
      <c r="A12" s="29">
        <v>46092</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46093</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46094</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0</v>
      </c>
      <c r="O15" s="35"/>
      <c r="Q15" s="7"/>
    </row>
    <row r="16" spans="1:17" x14ac:dyDescent="0.35">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46097</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46098</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35">
      <c r="A19" s="29">
        <v>46099</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46100</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46101</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46104</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46105</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46106</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46107</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46108</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35">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46111</v>
      </c>
      <c r="B31" t="str">
        <f t="shared" si="0"/>
        <v>Mo</v>
      </c>
      <c r="G31" s="27">
        <f t="shared" si="1"/>
        <v>0</v>
      </c>
      <c r="H31" s="27">
        <f ca="1">IF(Q31&lt;&gt;"",Q31,IF(OR(C31="Feiertag",A31&lt;Gesamt!$B$11,A31&gt;Gesamt!$B$13,),0,INDIRECT("N"&amp;WEEKDAY(A31,2)+19)))</f>
        <v>0</v>
      </c>
      <c r="I31" s="27">
        <f t="shared" si="2"/>
        <v>0</v>
      </c>
      <c r="J31" s="7"/>
      <c r="K31" s="39"/>
      <c r="L31" s="39"/>
      <c r="O31" s="35"/>
      <c r="Q31" s="7"/>
    </row>
    <row r="32" spans="1:17" x14ac:dyDescent="0.35">
      <c r="A32" s="29">
        <v>46112</v>
      </c>
      <c r="B32" t="str">
        <f t="shared" si="0"/>
        <v>Di</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11" sqref="C11"/>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35">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5" t="str">
        <f>Gesamt!A3</f>
        <v>Istvan DUDAS</v>
      </c>
      <c r="N3" s="45"/>
      <c r="O3" s="35"/>
      <c r="Q3" s="7"/>
    </row>
    <row r="4" spans="1:17" x14ac:dyDescent="0.35">
      <c r="A4" s="29">
        <v>46115</v>
      </c>
      <c r="B4" t="str">
        <f t="shared" si="0"/>
        <v>Fr</v>
      </c>
      <c r="G4" s="27">
        <f t="shared" si="1"/>
        <v>0</v>
      </c>
      <c r="H4" s="27">
        <f ca="1">IF(Q4&lt;&gt;"",Q4,IF(OR(C4="Feiertag",A4&lt;Gesamt!$B$11,A4&gt;Gesamt!$B$13,),0,INDIRECT("N"&amp;WEEKDAY(A4,2)+19)))</f>
        <v>0</v>
      </c>
      <c r="I4" s="27">
        <f t="shared" si="2"/>
        <v>0</v>
      </c>
      <c r="J4" s="7"/>
      <c r="K4" s="39"/>
      <c r="L4" s="39"/>
      <c r="O4" s="35"/>
      <c r="Q4" s="7"/>
    </row>
    <row r="5" spans="1:17" x14ac:dyDescent="0.35">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46118</v>
      </c>
      <c r="B7" t="str">
        <f t="shared" si="0"/>
        <v>Mo</v>
      </c>
      <c r="C7" s="2" t="s">
        <v>65</v>
      </c>
      <c r="G7" s="27">
        <f t="shared" si="1"/>
        <v>0</v>
      </c>
      <c r="H7" s="27">
        <f ca="1">IF(Q7&lt;&gt;"",Q7,IF(OR(C7="Feiertag",A7&lt;Gesamt!$B$11,A7&gt;Gesamt!$B$13,),0,INDIRECT("N"&amp;WEEKDAY(A7,2)+19)))</f>
        <v>0</v>
      </c>
      <c r="I7" s="27">
        <f t="shared" si="2"/>
        <v>0</v>
      </c>
      <c r="J7" s="7"/>
      <c r="K7" s="39"/>
      <c r="L7" s="39"/>
      <c r="M7" s="1" t="s">
        <v>59</v>
      </c>
      <c r="N7" s="27">
        <f>Gesamt!B9+SUM(Gesamt!E2:E5)-SUM(Gesamt!J2:J5)</f>
        <v>0</v>
      </c>
      <c r="O7" s="35"/>
      <c r="Q7" s="7"/>
    </row>
    <row r="8" spans="1:17" x14ac:dyDescent="0.35">
      <c r="A8" s="29">
        <v>46119</v>
      </c>
      <c r="B8" t="str">
        <f t="shared" si="0"/>
        <v>Di</v>
      </c>
      <c r="G8" s="27">
        <f t="shared" si="1"/>
        <v>0</v>
      </c>
      <c r="H8" s="27">
        <f ca="1">IF(Q8&lt;&gt;"",Q8,IF(OR(C8="Feiertag",A8&lt;Gesamt!$B$11,A8&gt;Gesamt!$B$13,),0,INDIRECT("N"&amp;WEEKDAY(A8,2)+19)))</f>
        <v>0</v>
      </c>
      <c r="I8" s="27">
        <f t="shared" si="2"/>
        <v>0</v>
      </c>
      <c r="J8" s="7"/>
      <c r="K8" s="39"/>
      <c r="L8" s="39"/>
      <c r="M8" s="25"/>
      <c r="O8" s="35"/>
      <c r="Q8" s="7"/>
    </row>
    <row r="9" spans="1:17" x14ac:dyDescent="0.35">
      <c r="A9" s="29">
        <v>46120</v>
      </c>
      <c r="B9" t="str">
        <f t="shared" si="0"/>
        <v>Mi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46121</v>
      </c>
      <c r="B10" t="str">
        <f t="shared" si="0"/>
        <v>Do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46122</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SUM(Gesamt!F2:F5)</f>
        <v>0</v>
      </c>
      <c r="O11" s="35"/>
      <c r="Q11" s="7"/>
    </row>
    <row r="12" spans="1:17" x14ac:dyDescent="0.35">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46125</v>
      </c>
      <c r="B14" t="str">
        <f t="shared" si="0"/>
        <v>Mo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46126</v>
      </c>
      <c r="B15" t="str">
        <f t="shared" si="0"/>
        <v>Di</v>
      </c>
      <c r="G15" s="27">
        <f t="shared" si="1"/>
        <v>0</v>
      </c>
      <c r="H15" s="27">
        <f ca="1">IF(Q15&lt;&gt;"",Q15,IF(OR(C15="Feiertag",A15&lt;Gesamt!$B$11,A15&gt;Gesamt!$B$13,),0,INDIRECT("N"&amp;WEEKDAY(A15,2)+19)))</f>
        <v>0</v>
      </c>
      <c r="I15" s="27">
        <f t="shared" si="2"/>
        <v>0</v>
      </c>
      <c r="J15" s="7"/>
      <c r="K15" s="39"/>
      <c r="L15" s="39"/>
      <c r="M15" s="1" t="s">
        <v>58</v>
      </c>
      <c r="N15">
        <f>Gesamt!B5+Gesamt!B7-SUM(Gesamt!G2:G5)</f>
        <v>0</v>
      </c>
      <c r="O15" s="35"/>
      <c r="Q15" s="7"/>
    </row>
    <row r="16" spans="1:17" x14ac:dyDescent="0.35">
      <c r="A16" s="29">
        <v>46127</v>
      </c>
      <c r="B16" t="str">
        <f t="shared" si="0"/>
        <v>Mi</v>
      </c>
      <c r="G16" s="27">
        <f t="shared" si="1"/>
        <v>0</v>
      </c>
      <c r="H16" s="27">
        <f ca="1">IF(Q16&lt;&gt;"",Q16,IF(OR(C16="Feiertag",A16&lt;Gesamt!$B$11,A16&gt;Gesamt!$B$13,),0,INDIRECT("N"&amp;WEEKDAY(A16,2)+19)))</f>
        <v>0</v>
      </c>
      <c r="I16" s="27">
        <f t="shared" si="2"/>
        <v>0</v>
      </c>
      <c r="J16" s="7"/>
      <c r="K16" s="39"/>
      <c r="L16" s="39"/>
      <c r="O16" s="35"/>
      <c r="Q16" s="7"/>
    </row>
    <row r="17" spans="1:17" x14ac:dyDescent="0.35">
      <c r="A17" s="29">
        <v>46128</v>
      </c>
      <c r="B17" t="str">
        <f t="shared" si="0"/>
        <v>Do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46129</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35">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46132</v>
      </c>
      <c r="B21" t="str">
        <f t="shared" si="0"/>
        <v>Mo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46133</v>
      </c>
      <c r="B22" t="str">
        <f t="shared" si="0"/>
        <v>Di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46134</v>
      </c>
      <c r="B23" t="str">
        <f t="shared" si="0"/>
        <v>Mi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46135</v>
      </c>
      <c r="B24" t="str">
        <f t="shared" si="0"/>
        <v>Do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46136</v>
      </c>
      <c r="B25" t="str">
        <f t="shared" si="0"/>
        <v>Fr</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46139</v>
      </c>
      <c r="B28" t="str">
        <f t="shared" si="0"/>
        <v>Mo</v>
      </c>
      <c r="G28" s="27">
        <f t="shared" si="1"/>
        <v>0</v>
      </c>
      <c r="H28" s="27">
        <f ca="1">IF(Q28&lt;&gt;"",Q28,IF(OR(C28="Feiertag",A28&lt;Gesamt!$B$11,A28&gt;Gesamt!$B$13,),0,INDIRECT("N"&amp;WEEKDAY(A28,2)+19)))</f>
        <v>0</v>
      </c>
      <c r="I28" s="27">
        <f t="shared" si="2"/>
        <v>0</v>
      </c>
      <c r="J28" s="7"/>
      <c r="K28" s="39"/>
      <c r="L28" s="39"/>
      <c r="O28" s="35"/>
      <c r="Q28" s="7"/>
    </row>
    <row r="29" spans="1:17" x14ac:dyDescent="0.35">
      <c r="A29" s="29">
        <v>46140</v>
      </c>
      <c r="B29" t="str">
        <f t="shared" si="0"/>
        <v>Di</v>
      </c>
      <c r="G29" s="27">
        <f t="shared" si="1"/>
        <v>0</v>
      </c>
      <c r="H29" s="27">
        <f ca="1">IF(Q29&lt;&gt;"",Q29,IF(OR(C29="Feiertag",A29&lt;Gesamt!$B$11,A29&gt;Gesamt!$B$13,),0,INDIRECT("N"&amp;WEEKDAY(A29,2)+19)))</f>
        <v>0</v>
      </c>
      <c r="I29" s="27">
        <f t="shared" si="2"/>
        <v>0</v>
      </c>
      <c r="J29" s="7"/>
      <c r="K29" s="39"/>
      <c r="L29" s="39"/>
      <c r="O29" s="35"/>
      <c r="Q29" s="7"/>
    </row>
    <row r="30" spans="1:17" x14ac:dyDescent="0.35">
      <c r="A30" s="29">
        <v>46141</v>
      </c>
      <c r="B30" t="str">
        <f t="shared" si="0"/>
        <v>Mi</v>
      </c>
      <c r="G30" s="27">
        <f t="shared" si="1"/>
        <v>0</v>
      </c>
      <c r="H30" s="27">
        <f ca="1">IF(Q30&lt;&gt;"",Q30,IF(OR(C30="Feiertag",A30&lt;Gesamt!$B$11,A30&gt;Gesamt!$B$13,),0,INDIRECT("N"&amp;WEEKDAY(A30,2)+19)))</f>
        <v>0</v>
      </c>
      <c r="I30" s="27">
        <f t="shared" si="2"/>
        <v>0</v>
      </c>
      <c r="J30" s="7"/>
      <c r="K30" s="39"/>
      <c r="L30" s="39"/>
      <c r="O30" s="35"/>
      <c r="Q30" s="7"/>
    </row>
    <row r="31" spans="1:17" x14ac:dyDescent="0.35">
      <c r="A31" s="29">
        <v>46142</v>
      </c>
      <c r="B31" t="str">
        <f t="shared" si="0"/>
        <v>Do</v>
      </c>
      <c r="G31" s="27">
        <f t="shared" si="1"/>
        <v>0</v>
      </c>
      <c r="H31" s="27">
        <f ca="1">IF(Q31&lt;&gt;"",Q31,IF(OR(C31="Feiertag",A31&lt;Gesamt!$B$11,A31&gt;Gesamt!$B$13,),0,INDIRECT("N"&amp;WEEKDAY(A31,2)+19)))</f>
        <v>0</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M35" sqref="M35"/>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3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5" t="str">
        <f>Gesamt!A3</f>
        <v>Istvan DUDAS</v>
      </c>
      <c r="N3" s="45"/>
      <c r="O3" s="35"/>
      <c r="Q3" s="7"/>
    </row>
    <row r="4" spans="1:17" x14ac:dyDescent="0.3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35">
      <c r="A5" s="29">
        <v>46146</v>
      </c>
      <c r="B5" t="str">
        <f t="shared" si="0"/>
        <v>Mo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46147</v>
      </c>
      <c r="B6" t="str">
        <f t="shared" si="0"/>
        <v>Di</v>
      </c>
      <c r="G6" s="27">
        <f t="shared" si="1"/>
        <v>0</v>
      </c>
      <c r="H6" s="27">
        <f ca="1">IF(Q6&lt;&gt;"",Q6,IF(OR(C6="Feiertag",A6&lt;Gesamt!$B$11,A6&gt;Gesamt!$B$13,),0,INDIRECT("N"&amp;WEEKDAY(A6,2)+19)))</f>
        <v>0</v>
      </c>
      <c r="I6" s="27">
        <f t="shared" si="2"/>
        <v>0</v>
      </c>
      <c r="J6" s="7"/>
      <c r="K6" s="39"/>
      <c r="L6" s="39"/>
      <c r="M6" s="25"/>
      <c r="O6" s="35"/>
      <c r="Q6" s="7"/>
    </row>
    <row r="7" spans="1:17" x14ac:dyDescent="0.35">
      <c r="A7" s="29">
        <v>46148</v>
      </c>
      <c r="B7" t="str">
        <f t="shared" si="0"/>
        <v>Mi</v>
      </c>
      <c r="G7" s="27">
        <f t="shared" si="1"/>
        <v>0</v>
      </c>
      <c r="H7" s="27">
        <f ca="1">IF(Q7&lt;&gt;"",Q7,IF(OR(C7="Feiertag",A7&lt;Gesamt!$B$11,A7&gt;Gesamt!$B$13,),0,INDIRECT("N"&amp;WEEKDAY(A7,2)+19)))</f>
        <v>0</v>
      </c>
      <c r="I7" s="27">
        <f t="shared" si="2"/>
        <v>0</v>
      </c>
      <c r="J7" s="7"/>
      <c r="K7" s="39"/>
      <c r="L7" s="39"/>
      <c r="M7" s="1" t="s">
        <v>59</v>
      </c>
      <c r="N7" s="27">
        <f>Gesamt!B9+SUM(Gesamt!E2:E6)-SUM(Gesamt!J2:J6)</f>
        <v>0</v>
      </c>
      <c r="O7" s="35"/>
      <c r="Q7" s="7"/>
    </row>
    <row r="8" spans="1:17" x14ac:dyDescent="0.35">
      <c r="A8" s="29">
        <v>46149</v>
      </c>
      <c r="B8" t="str">
        <f t="shared" si="0"/>
        <v>Do</v>
      </c>
      <c r="G8" s="27">
        <f t="shared" si="1"/>
        <v>0</v>
      </c>
      <c r="H8" s="27">
        <f ca="1">IF(Q8&lt;&gt;"",Q8,IF(OR(C8="Feiertag",A8&lt;Gesamt!$B$11,A8&gt;Gesamt!$B$13,),0,INDIRECT("N"&amp;WEEKDAY(A8,2)+19)))</f>
        <v>0</v>
      </c>
      <c r="I8" s="27">
        <f t="shared" si="2"/>
        <v>0</v>
      </c>
      <c r="J8" s="7"/>
      <c r="K8" s="39"/>
      <c r="L8" s="39"/>
      <c r="M8" s="25"/>
      <c r="O8" s="35"/>
      <c r="Q8" s="7"/>
    </row>
    <row r="9" spans="1:17" x14ac:dyDescent="0.35">
      <c r="A9" s="29">
        <v>46150</v>
      </c>
      <c r="B9" t="str">
        <f t="shared" si="0"/>
        <v>Fr</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35">
      <c r="A12" s="29">
        <v>46153</v>
      </c>
      <c r="B12" t="str">
        <f t="shared" si="0"/>
        <v>Mo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46154</v>
      </c>
      <c r="B13" t="str">
        <f t="shared" si="0"/>
        <v>Di</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46155</v>
      </c>
      <c r="B14" t="str">
        <f t="shared" si="0"/>
        <v>Mi</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46156</v>
      </c>
      <c r="B15" t="str">
        <f t="shared" si="0"/>
        <v>Do</v>
      </c>
      <c r="C15" s="2" t="s">
        <v>65</v>
      </c>
      <c r="G15" s="27">
        <f t="shared" si="1"/>
        <v>0</v>
      </c>
      <c r="H15" s="27">
        <f ca="1">IF(Q15&lt;&gt;"",Q15,IF(OR(C15="Feiertag",A15&lt;Gesamt!$B$11,A15&gt;Gesamt!$B$13,),0,INDIRECT("N"&amp;WEEKDAY(A15,2)+19)))</f>
        <v>0</v>
      </c>
      <c r="I15" s="27">
        <f t="shared" si="2"/>
        <v>0</v>
      </c>
      <c r="J15" s="7"/>
      <c r="K15" s="39"/>
      <c r="L15" s="39"/>
      <c r="M15" s="1" t="s">
        <v>58</v>
      </c>
      <c r="N15">
        <f>Gesamt!B5+Gesamt!B7-SUM(Gesamt!G2:G6)</f>
        <v>0</v>
      </c>
      <c r="O15" s="35"/>
      <c r="Q15" s="7"/>
    </row>
    <row r="16" spans="1:17" x14ac:dyDescent="0.35">
      <c r="A16" s="29">
        <v>46157</v>
      </c>
      <c r="B16" t="str">
        <f t="shared" si="0"/>
        <v>Fr</v>
      </c>
      <c r="G16" s="27">
        <f t="shared" si="1"/>
        <v>0</v>
      </c>
      <c r="H16" s="27">
        <f ca="1">IF(Q16&lt;&gt;"",Q16,IF(OR(C16="Feiertag",A16&lt;Gesamt!$B$11,A16&gt;Gesamt!$B$13,),0,INDIRECT("N"&amp;WEEKDAY(A16,2)+19)))</f>
        <v>0</v>
      </c>
      <c r="I16" s="27">
        <f t="shared" si="2"/>
        <v>0</v>
      </c>
      <c r="J16" s="7"/>
      <c r="K16" s="39"/>
      <c r="L16" s="39"/>
      <c r="O16" s="35"/>
      <c r="Q16" s="7"/>
    </row>
    <row r="17" spans="1:17" x14ac:dyDescent="0.35">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35">
      <c r="A19" s="29">
        <v>46160</v>
      </c>
      <c r="B19" t="str">
        <f t="shared" si="0"/>
        <v>Mo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46161</v>
      </c>
      <c r="B20" t="str">
        <f t="shared" si="0"/>
        <v>Di</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46162</v>
      </c>
      <c r="B21" t="str">
        <f t="shared" si="0"/>
        <v>Mi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46163</v>
      </c>
      <c r="B22" t="str">
        <f t="shared" si="0"/>
        <v>Do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46164</v>
      </c>
      <c r="B23" t="str">
        <f t="shared" si="0"/>
        <v>Fr</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46167</v>
      </c>
      <c r="B26" t="str">
        <f t="shared" si="0"/>
        <v>Mo</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46168</v>
      </c>
      <c r="B27" t="str">
        <f t="shared" si="0"/>
        <v>Di</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46169</v>
      </c>
      <c r="B28" t="str">
        <f t="shared" si="0"/>
        <v>Mi</v>
      </c>
      <c r="G28" s="27">
        <f t="shared" si="1"/>
        <v>0</v>
      </c>
      <c r="H28" s="27">
        <f ca="1">IF(Q28&lt;&gt;"",Q28,IF(OR(C28="Feiertag",A28&lt;Gesamt!$B$11,A28&gt;Gesamt!$B$13,),0,INDIRECT("N"&amp;WEEKDAY(A28,2)+19)))</f>
        <v>0</v>
      </c>
      <c r="I28" s="27">
        <f t="shared" si="2"/>
        <v>0</v>
      </c>
      <c r="J28" s="7"/>
      <c r="K28" s="39"/>
      <c r="L28" s="39"/>
      <c r="O28" s="35"/>
      <c r="Q28" s="7"/>
    </row>
    <row r="29" spans="1:17" x14ac:dyDescent="0.35">
      <c r="A29" s="29">
        <v>46170</v>
      </c>
      <c r="B29" t="str">
        <f t="shared" si="0"/>
        <v>Do</v>
      </c>
      <c r="G29" s="27">
        <f t="shared" si="1"/>
        <v>0</v>
      </c>
      <c r="H29" s="27">
        <f ca="1">IF(Q29&lt;&gt;"",Q29,IF(OR(C29="Feiertag",A29&lt;Gesamt!$B$11,A29&gt;Gesamt!$B$13,),0,INDIRECT("N"&amp;WEEKDAY(A29,2)+19)))</f>
        <v>0</v>
      </c>
      <c r="I29" s="27">
        <f t="shared" si="2"/>
        <v>0</v>
      </c>
      <c r="J29" s="7"/>
      <c r="K29" s="39"/>
      <c r="L29" s="39"/>
      <c r="M29" s="42" t="s">
        <v>73</v>
      </c>
      <c r="O29" s="35"/>
      <c r="Q29" s="7"/>
    </row>
    <row r="30" spans="1:17" x14ac:dyDescent="0.35">
      <c r="A30" s="29">
        <v>46171</v>
      </c>
      <c r="B30" t="str">
        <f t="shared" si="0"/>
        <v>Fr</v>
      </c>
      <c r="G30" s="27">
        <f t="shared" si="1"/>
        <v>0</v>
      </c>
      <c r="H30" s="27">
        <f ca="1">IF(Q30&lt;&gt;"",Q30,IF(OR(C30="Feiertag",A30&lt;Gesamt!$B$11,A30&gt;Gesamt!$B$13,),0,INDIRECT("N"&amp;WEEKDAY(A30,2)+19)))</f>
        <v>0</v>
      </c>
      <c r="I30" s="27">
        <f t="shared" si="2"/>
        <v>0</v>
      </c>
      <c r="J30" s="7"/>
      <c r="K30" s="39"/>
      <c r="L30" s="39"/>
      <c r="M30" s="41" t="s">
        <v>72</v>
      </c>
      <c r="O30" s="35"/>
      <c r="Q30" s="7"/>
    </row>
    <row r="31" spans="1:17" x14ac:dyDescent="0.35">
      <c r="A31" s="29">
        <v>46172</v>
      </c>
      <c r="B31" t="str">
        <f t="shared" si="0"/>
        <v>Sa</v>
      </c>
      <c r="G31" s="27">
        <f t="shared" si="1"/>
        <v>0</v>
      </c>
      <c r="H31" s="27">
        <f ca="1">IF(Q31&lt;&gt;"",Q31,IF(OR(C31="Feiertag",A31&lt;Gesamt!$B$11,A31&gt;Gesamt!$B$13,),0,INDIRECT("N"&amp;WEEKDAY(A31,2)+19)))</f>
        <v>0</v>
      </c>
      <c r="I31" s="27">
        <f t="shared" si="2"/>
        <v>0</v>
      </c>
      <c r="J31" s="7"/>
      <c r="K31" s="39"/>
      <c r="L31" s="39"/>
      <c r="M31" s="43" t="s">
        <v>74</v>
      </c>
      <c r="O31" s="35"/>
      <c r="Q31" s="7"/>
    </row>
    <row r="32" spans="1:17" x14ac:dyDescent="0.3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5" sqref="C5"/>
    </sheetView>
  </sheetViews>
  <sheetFormatPr baseColWidth="10" defaultColWidth="11.453125" defaultRowHeight="14.5" x14ac:dyDescent="0.35"/>
  <cols>
    <col min="1" max="1" width="7"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5">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5" t="str">
        <f>Gesamt!A3</f>
        <v>Istvan DUDAS</v>
      </c>
      <c r="N3" s="45"/>
      <c r="O3" s="35"/>
      <c r="Q3" s="7"/>
    </row>
    <row r="4" spans="1:17" x14ac:dyDescent="0.35">
      <c r="A4" s="29">
        <v>46176</v>
      </c>
      <c r="B4" t="str">
        <f t="shared" si="0"/>
        <v>Mi</v>
      </c>
      <c r="G4" s="27">
        <f t="shared" si="1"/>
        <v>0</v>
      </c>
      <c r="H4" s="27">
        <f ca="1">IF(Q4&lt;&gt;"",Q4,IF(OR(C4="Feiertag",A4&lt;Gesamt!$B$11,A4&gt;Gesamt!$B$13,),0,INDIRECT("N"&amp;WEEKDAY(A4,2)+19)))</f>
        <v>0</v>
      </c>
      <c r="I4" s="27">
        <f t="shared" si="2"/>
        <v>0</v>
      </c>
      <c r="J4" s="7"/>
      <c r="K4" s="39"/>
      <c r="L4" s="39"/>
      <c r="O4" s="35"/>
      <c r="Q4" s="7"/>
    </row>
    <row r="5" spans="1:17" x14ac:dyDescent="0.35">
      <c r="A5" s="29">
        <v>46177</v>
      </c>
      <c r="B5" t="str">
        <f t="shared" si="0"/>
        <v>Do</v>
      </c>
      <c r="C5" s="2" t="s">
        <v>65</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46178</v>
      </c>
      <c r="B6" t="str">
        <f t="shared" si="0"/>
        <v>Fr</v>
      </c>
      <c r="G6" s="27">
        <f t="shared" si="1"/>
        <v>0</v>
      </c>
      <c r="H6" s="27">
        <f ca="1">IF(Q6&lt;&gt;"",Q6,IF(OR(C6="Feiertag",A6&lt;Gesamt!$B$11,A6&gt;Gesamt!$B$13,),0,INDIRECT("N"&amp;WEEKDAY(A6,2)+19)))</f>
        <v>0</v>
      </c>
      <c r="I6" s="27">
        <f t="shared" si="2"/>
        <v>0</v>
      </c>
      <c r="J6" s="7"/>
      <c r="K6" s="39"/>
      <c r="L6" s="39"/>
      <c r="M6" s="25"/>
      <c r="O6" s="35"/>
      <c r="Q6" s="7"/>
    </row>
    <row r="7" spans="1:17" x14ac:dyDescent="0.35">
      <c r="A7" s="29">
        <v>46179</v>
      </c>
      <c r="B7" t="str">
        <f t="shared" si="0"/>
        <v>Sa</v>
      </c>
      <c r="G7" s="27">
        <f t="shared" si="1"/>
        <v>0</v>
      </c>
      <c r="H7" s="27">
        <f ca="1">IF(Q7&lt;&gt;"",Q7,IF(OR(C7="Feiertag",A7&lt;Gesamt!$B$11,A7&gt;Gesamt!$B$13,),0,INDIRECT("N"&amp;WEEKDAY(A7,2)+19)))</f>
        <v>0</v>
      </c>
      <c r="I7" s="27">
        <f t="shared" si="2"/>
        <v>0</v>
      </c>
      <c r="J7" s="7"/>
      <c r="K7" s="39"/>
      <c r="L7" s="39"/>
      <c r="M7" s="1" t="s">
        <v>59</v>
      </c>
      <c r="N7" s="27">
        <f>Gesamt!B9+SUM(Gesamt!E2:E7)-SUM(Gesamt!J2:J7)</f>
        <v>0</v>
      </c>
      <c r="O7" s="35"/>
      <c r="Q7" s="7"/>
    </row>
    <row r="8" spans="1:17" x14ac:dyDescent="0.35">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35">
      <c r="A9" s="29">
        <v>46181</v>
      </c>
      <c r="B9" t="str">
        <f t="shared" si="0"/>
        <v>Mo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46182</v>
      </c>
      <c r="B10" t="str">
        <f t="shared" si="0"/>
        <v>Di</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46183</v>
      </c>
      <c r="B11" t="str">
        <f t="shared" si="0"/>
        <v>Mi</v>
      </c>
      <c r="G11" s="27">
        <f t="shared" si="1"/>
        <v>0</v>
      </c>
      <c r="H11" s="27">
        <f ca="1">IF(Q11&lt;&gt;"",Q11,IF(OR(C11="Feiertag",A11&lt;Gesamt!$B$11,A11&gt;Gesamt!$B$13,),0,INDIRECT("N"&amp;WEEKDAY(A11,2)+19)))</f>
        <v>0</v>
      </c>
      <c r="I11" s="27">
        <f t="shared" si="2"/>
        <v>0</v>
      </c>
      <c r="J11" s="7"/>
      <c r="K11" s="39"/>
      <c r="L11" s="39"/>
      <c r="M11" s="1" t="s">
        <v>57</v>
      </c>
      <c r="N11" s="28">
        <f>SUM(Gesamt!F2:F7)</f>
        <v>0</v>
      </c>
      <c r="O11" s="35"/>
      <c r="Q11" s="7"/>
    </row>
    <row r="12" spans="1:17" x14ac:dyDescent="0.35">
      <c r="A12" s="29">
        <v>46184</v>
      </c>
      <c r="B12" t="str">
        <f t="shared" si="0"/>
        <v>Do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46185</v>
      </c>
      <c r="B13" t="str">
        <f t="shared" si="0"/>
        <v>Fr</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0</v>
      </c>
      <c r="O15" s="35"/>
      <c r="Q15" s="7"/>
    </row>
    <row r="16" spans="1:17" x14ac:dyDescent="0.35">
      <c r="A16" s="29">
        <v>46188</v>
      </c>
      <c r="B16" t="str">
        <f t="shared" si="0"/>
        <v>Mo</v>
      </c>
      <c r="G16" s="27">
        <f t="shared" si="1"/>
        <v>0</v>
      </c>
      <c r="H16" s="27">
        <f ca="1">IF(Q16&lt;&gt;"",Q16,IF(OR(C16="Feiertag",A16&lt;Gesamt!$B$11,A16&gt;Gesamt!$B$13,),0,INDIRECT("N"&amp;WEEKDAY(A16,2)+19)))</f>
        <v>0</v>
      </c>
      <c r="I16" s="27">
        <f t="shared" si="2"/>
        <v>0</v>
      </c>
      <c r="J16" s="7"/>
      <c r="K16" s="39"/>
      <c r="L16" s="39"/>
      <c r="O16" s="35"/>
      <c r="Q16" s="7"/>
    </row>
    <row r="17" spans="1:17" x14ac:dyDescent="0.35">
      <c r="A17" s="29">
        <v>46189</v>
      </c>
      <c r="B17" t="str">
        <f t="shared" si="0"/>
        <v>Di</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46190</v>
      </c>
      <c r="B18" t="str">
        <f t="shared" si="0"/>
        <v>Mi</v>
      </c>
      <c r="G18" s="27">
        <f t="shared" si="1"/>
        <v>0</v>
      </c>
      <c r="H18" s="27">
        <f ca="1">IF(Q18&lt;&gt;"",Q18,IF(OR(C18="Feiertag",A18&lt;Gesamt!$B$11,A18&gt;Gesamt!$B$13,),0,INDIRECT("N"&amp;WEEKDAY(A18,2)+19)))</f>
        <v>0</v>
      </c>
      <c r="I18" s="27">
        <f t="shared" si="2"/>
        <v>0</v>
      </c>
      <c r="J18" s="7"/>
      <c r="K18" s="39"/>
      <c r="L18" s="39"/>
      <c r="O18" s="35"/>
      <c r="Q18" s="7"/>
    </row>
    <row r="19" spans="1:17" x14ac:dyDescent="0.35">
      <c r="A19" s="29">
        <v>46191</v>
      </c>
      <c r="B19" t="str">
        <f t="shared" si="0"/>
        <v>Do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46192</v>
      </c>
      <c r="B20" t="str">
        <f t="shared" si="0"/>
        <v>Fr</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46195</v>
      </c>
      <c r="B23" t="str">
        <f t="shared" si="0"/>
        <v>Mo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46196</v>
      </c>
      <c r="B24" t="str">
        <f t="shared" si="0"/>
        <v>Di</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46197</v>
      </c>
      <c r="B25" t="str">
        <f t="shared" si="0"/>
        <v>Mi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46198</v>
      </c>
      <c r="B26" t="str">
        <f t="shared" si="0"/>
        <v>Do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46199</v>
      </c>
      <c r="B27" t="str">
        <f t="shared" si="0"/>
        <v>Fr</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3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35">
      <c r="A30" s="29">
        <v>46202</v>
      </c>
      <c r="B30" t="str">
        <f t="shared" si="0"/>
        <v>Mo</v>
      </c>
      <c r="G30" s="27">
        <f t="shared" si="1"/>
        <v>0</v>
      </c>
      <c r="H30" s="27">
        <f ca="1">IF(Q30&lt;&gt;"",Q30,IF(OR(C30="Feiertag",A30&lt;Gesamt!$B$11,A30&gt;Gesamt!$B$13,),0,INDIRECT("N"&amp;WEEKDAY(A30,2)+19)))</f>
        <v>0</v>
      </c>
      <c r="I30" s="27">
        <f t="shared" si="2"/>
        <v>0</v>
      </c>
      <c r="J30" s="7"/>
      <c r="K30" s="39"/>
      <c r="L30" s="39"/>
      <c r="O30" s="35"/>
      <c r="Q30" s="7"/>
    </row>
    <row r="31" spans="1:17" x14ac:dyDescent="0.35">
      <c r="A31" s="29">
        <v>46203</v>
      </c>
      <c r="B31" t="str">
        <f t="shared" si="0"/>
        <v>Di</v>
      </c>
      <c r="G31" s="27">
        <f t="shared" si="1"/>
        <v>0</v>
      </c>
      <c r="H31" s="27">
        <f ca="1">IF(Q31&lt;&gt;"",Q31,IF(OR(C31="Feiertag",A31&lt;Gesamt!$B$11,A31&gt;Gesamt!$B$13,),0,INDIRECT("N"&amp;WEEKDAY(A31,2)+19)))</f>
        <v>0</v>
      </c>
      <c r="I31" s="27">
        <f t="shared" si="2"/>
        <v>0</v>
      </c>
      <c r="J31" s="7"/>
      <c r="K31" s="39"/>
      <c r="L31" s="39"/>
      <c r="O31" s="35"/>
      <c r="Q31" s="7"/>
    </row>
    <row r="32" spans="1:17" x14ac:dyDescent="0.35">
      <c r="A32" s="23"/>
      <c r="H32" s="7"/>
      <c r="I32" s="7"/>
      <c r="J32" s="7"/>
      <c r="K32" s="39"/>
      <c r="L32" s="39"/>
      <c r="Q32" s="7"/>
    </row>
    <row r="33" spans="10:12" x14ac:dyDescent="0.35">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5" t="str">
        <f>Gesamt!A3</f>
        <v>Istvan DUDAS</v>
      </c>
      <c r="N3" s="45"/>
      <c r="O3" s="35"/>
      <c r="Q3" s="7"/>
    </row>
    <row r="4" spans="1:17" x14ac:dyDescent="0.35">
      <c r="A4" s="29">
        <v>46206</v>
      </c>
      <c r="B4" t="str">
        <f t="shared" si="0"/>
        <v>Fr</v>
      </c>
      <c r="G4" s="27">
        <f t="shared" si="1"/>
        <v>0</v>
      </c>
      <c r="H4" s="27">
        <f ca="1">IF(Q4&lt;&gt;"",Q4,IF(OR(C4="Feiertag",A4&lt;Gesamt!$B$11,A4&gt;Gesamt!$B$13,),0,INDIRECT("N"&amp;WEEKDAY(A4,2)+19)))</f>
        <v>0</v>
      </c>
      <c r="I4" s="27">
        <f t="shared" si="2"/>
        <v>0</v>
      </c>
      <c r="J4" s="7"/>
      <c r="K4" s="39"/>
      <c r="L4" s="39"/>
      <c r="O4" s="35"/>
      <c r="Q4" s="7"/>
    </row>
    <row r="5" spans="1:17" x14ac:dyDescent="0.35">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46209</v>
      </c>
      <c r="B7" t="str">
        <f t="shared" si="0"/>
        <v>Mo</v>
      </c>
      <c r="G7" s="27">
        <f t="shared" si="1"/>
        <v>0</v>
      </c>
      <c r="H7" s="27">
        <f ca="1">IF(Q7&lt;&gt;"",Q7,IF(OR(C7="Feiertag",A7&lt;Gesamt!$B$11,A7&gt;Gesamt!$B$13,),0,INDIRECT("N"&amp;WEEKDAY(A7,2)+19)))</f>
        <v>0</v>
      </c>
      <c r="I7" s="27">
        <f t="shared" si="2"/>
        <v>0</v>
      </c>
      <c r="J7" s="7"/>
      <c r="K7" s="39"/>
      <c r="L7" s="39"/>
      <c r="M7" s="1" t="s">
        <v>59</v>
      </c>
      <c r="N7" s="27">
        <f>Gesamt!B9+SUM(Gesamt!E2:E8)-SUM(Gesamt!J2:J8)</f>
        <v>0</v>
      </c>
      <c r="O7" s="35"/>
      <c r="Q7" s="7"/>
    </row>
    <row r="8" spans="1:17" x14ac:dyDescent="0.35">
      <c r="A8" s="29">
        <v>46210</v>
      </c>
      <c r="B8" t="str">
        <f t="shared" si="0"/>
        <v>Di</v>
      </c>
      <c r="G8" s="27">
        <f t="shared" si="1"/>
        <v>0</v>
      </c>
      <c r="H8" s="27">
        <f ca="1">IF(Q8&lt;&gt;"",Q8,IF(OR(C8="Feiertag",A8&lt;Gesamt!$B$11,A8&gt;Gesamt!$B$13,),0,INDIRECT("N"&amp;WEEKDAY(A8,2)+19)))</f>
        <v>0</v>
      </c>
      <c r="I8" s="27">
        <f t="shared" si="2"/>
        <v>0</v>
      </c>
      <c r="J8" s="7"/>
      <c r="K8" s="39"/>
      <c r="L8" s="39"/>
      <c r="M8" s="25"/>
      <c r="O8" s="35"/>
      <c r="Q8" s="7"/>
    </row>
    <row r="9" spans="1:17" x14ac:dyDescent="0.35">
      <c r="A9" s="29">
        <v>46211</v>
      </c>
      <c r="B9" t="str">
        <f t="shared" si="0"/>
        <v>Mi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46212</v>
      </c>
      <c r="B10" t="str">
        <f t="shared" si="0"/>
        <v>Do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46213</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SUM(Gesamt!F2:F8)</f>
        <v>0</v>
      </c>
      <c r="O11" s="35"/>
      <c r="Q11" s="7"/>
    </row>
    <row r="12" spans="1:17" x14ac:dyDescent="0.3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46216</v>
      </c>
      <c r="B14" t="str">
        <f t="shared" si="0"/>
        <v>Mo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46217</v>
      </c>
      <c r="B15" t="str">
        <f t="shared" si="0"/>
        <v>Di</v>
      </c>
      <c r="G15" s="27">
        <f t="shared" si="1"/>
        <v>0</v>
      </c>
      <c r="H15" s="27">
        <f ca="1">IF(Q15&lt;&gt;"",Q15,IF(OR(C15="Feiertag",A15&lt;Gesamt!$B$11,A15&gt;Gesamt!$B$13,),0,INDIRECT("N"&amp;WEEKDAY(A15,2)+19)))</f>
        <v>0</v>
      </c>
      <c r="I15" s="27">
        <f t="shared" si="2"/>
        <v>0</v>
      </c>
      <c r="J15" s="7"/>
      <c r="K15" s="39"/>
      <c r="L15" s="39"/>
      <c r="M15" s="1" t="s">
        <v>58</v>
      </c>
      <c r="N15">
        <f>Gesamt!B5+Gesamt!B7-SUM(Gesamt!G2:G8)</f>
        <v>0</v>
      </c>
      <c r="O15" s="35"/>
      <c r="Q15" s="7"/>
    </row>
    <row r="16" spans="1:17" x14ac:dyDescent="0.35">
      <c r="A16" s="29">
        <v>46218</v>
      </c>
      <c r="B16" t="str">
        <f t="shared" si="0"/>
        <v>Mi</v>
      </c>
      <c r="G16" s="27">
        <f t="shared" si="1"/>
        <v>0</v>
      </c>
      <c r="H16" s="27">
        <f ca="1">IF(Q16&lt;&gt;"",Q16,IF(OR(C16="Feiertag",A16&lt;Gesamt!$B$11,A16&gt;Gesamt!$B$13,),0,INDIRECT("N"&amp;WEEKDAY(A16,2)+19)))</f>
        <v>0</v>
      </c>
      <c r="I16" s="27">
        <f t="shared" si="2"/>
        <v>0</v>
      </c>
      <c r="J16" s="7"/>
      <c r="K16" s="39"/>
      <c r="L16" s="39"/>
      <c r="O16" s="35"/>
      <c r="Q16" s="7"/>
    </row>
    <row r="17" spans="1:17" x14ac:dyDescent="0.35">
      <c r="A17" s="29">
        <v>46219</v>
      </c>
      <c r="B17" t="str">
        <f t="shared" si="0"/>
        <v>Do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46220</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3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46223</v>
      </c>
      <c r="B21" t="str">
        <f t="shared" si="0"/>
        <v>Mo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46224</v>
      </c>
      <c r="B22" t="str">
        <f t="shared" si="0"/>
        <v>Di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46225</v>
      </c>
      <c r="B23" t="str">
        <f t="shared" si="0"/>
        <v>Mi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46226</v>
      </c>
      <c r="B24" t="str">
        <f t="shared" si="0"/>
        <v>Do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46227</v>
      </c>
      <c r="B25" t="str">
        <f t="shared" si="0"/>
        <v>Fr</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46230</v>
      </c>
      <c r="B28" t="str">
        <f t="shared" si="0"/>
        <v>Mo</v>
      </c>
      <c r="G28" s="27">
        <f t="shared" si="1"/>
        <v>0</v>
      </c>
      <c r="H28" s="27">
        <f ca="1">IF(Q28&lt;&gt;"",Q28,IF(OR(C28="Feiertag",A28&lt;Gesamt!$B$11,A28&gt;Gesamt!$B$13,),0,INDIRECT("N"&amp;WEEKDAY(A28,2)+19)))</f>
        <v>0</v>
      </c>
      <c r="I28" s="27">
        <f t="shared" si="2"/>
        <v>0</v>
      </c>
      <c r="J28" s="7"/>
      <c r="K28" s="39"/>
      <c r="L28" s="39"/>
      <c r="O28" s="35"/>
      <c r="Q28" s="7"/>
    </row>
    <row r="29" spans="1:17" x14ac:dyDescent="0.35">
      <c r="A29" s="29">
        <v>46231</v>
      </c>
      <c r="B29" t="str">
        <f t="shared" si="0"/>
        <v>Di</v>
      </c>
      <c r="G29" s="27">
        <f t="shared" si="1"/>
        <v>0</v>
      </c>
      <c r="H29" s="27">
        <f ca="1">IF(Q29&lt;&gt;"",Q29,IF(OR(C29="Feiertag",A29&lt;Gesamt!$B$11,A29&gt;Gesamt!$B$13,),0,INDIRECT("N"&amp;WEEKDAY(A29,2)+19)))</f>
        <v>0</v>
      </c>
      <c r="I29" s="27">
        <f t="shared" si="2"/>
        <v>0</v>
      </c>
      <c r="J29" s="7"/>
      <c r="K29" s="39"/>
      <c r="L29" s="39"/>
      <c r="O29" s="35"/>
      <c r="Q29" s="7"/>
    </row>
    <row r="30" spans="1:17" x14ac:dyDescent="0.35">
      <c r="A30" s="29">
        <v>46232</v>
      </c>
      <c r="B30" t="str">
        <f t="shared" si="0"/>
        <v>Mi</v>
      </c>
      <c r="G30" s="27">
        <f t="shared" si="1"/>
        <v>0</v>
      </c>
      <c r="H30" s="27">
        <f ca="1">IF(Q30&lt;&gt;"",Q30,IF(OR(C30="Feiertag",A30&lt;Gesamt!$B$11,A30&gt;Gesamt!$B$13,),0,INDIRECT("N"&amp;WEEKDAY(A30,2)+19)))</f>
        <v>0</v>
      </c>
      <c r="I30" s="27">
        <f t="shared" si="2"/>
        <v>0</v>
      </c>
      <c r="J30" s="7"/>
      <c r="K30" s="39"/>
      <c r="L30" s="39"/>
      <c r="O30" s="35"/>
      <c r="Q30" s="7"/>
    </row>
    <row r="31" spans="1:17" x14ac:dyDescent="0.35">
      <c r="A31" s="29">
        <v>46233</v>
      </c>
      <c r="B31" t="str">
        <f t="shared" si="0"/>
        <v>Do</v>
      </c>
      <c r="G31" s="27">
        <f t="shared" si="1"/>
        <v>0</v>
      </c>
      <c r="H31" s="27">
        <f ca="1">IF(Q31&lt;&gt;"",Q31,IF(OR(C31="Feiertag",A31&lt;Gesamt!$B$11,A31&gt;Gesamt!$B$13,),0,INDIRECT("N"&amp;WEEKDAY(A31,2)+19)))</f>
        <v>0</v>
      </c>
      <c r="I31" s="27">
        <f t="shared" si="2"/>
        <v>0</v>
      </c>
      <c r="J31" s="7"/>
      <c r="K31" s="39"/>
      <c r="L31" s="39"/>
      <c r="O31" s="35"/>
      <c r="Q31" s="7"/>
    </row>
    <row r="32" spans="1:17" x14ac:dyDescent="0.35">
      <c r="A32" s="29">
        <v>46234</v>
      </c>
      <c r="B32" t="str">
        <f t="shared" si="0"/>
        <v>Fr</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tabSelected="1" topLeftCell="A19" zoomScaleNormal="100" workbookViewId="0">
      <selection activeCell="K18" sqref="K18"/>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5" t="str">
        <f>Gesamt!A3</f>
        <v>Istvan DUDAS</v>
      </c>
      <c r="N3" s="45"/>
      <c r="O3" s="35"/>
      <c r="Q3" s="7"/>
    </row>
    <row r="4" spans="1:17" x14ac:dyDescent="0.35">
      <c r="A4" s="29">
        <v>46237</v>
      </c>
      <c r="B4" t="str">
        <f t="shared" si="0"/>
        <v>Mo</v>
      </c>
      <c r="G4" s="27">
        <f t="shared" si="1"/>
        <v>0</v>
      </c>
      <c r="H4" s="27">
        <f ca="1">IF(Q4&lt;&gt;"",Q4,IF(OR(C4="Feiertag",A4&lt;Gesamt!$B$11,A4&gt;Gesamt!$B$13,),0,INDIRECT("N"&amp;WEEKDAY(A4,2)+19)))</f>
        <v>0</v>
      </c>
      <c r="I4" s="27">
        <f t="shared" si="2"/>
        <v>0</v>
      </c>
      <c r="J4" s="39"/>
      <c r="K4" s="39"/>
      <c r="L4" s="39"/>
      <c r="O4" s="35"/>
      <c r="Q4" s="7"/>
    </row>
    <row r="5" spans="1:17" x14ac:dyDescent="0.35">
      <c r="A5" s="29">
        <v>46238</v>
      </c>
      <c r="B5" t="str">
        <f t="shared" si="0"/>
        <v>Di</v>
      </c>
      <c r="G5" s="27">
        <f t="shared" si="1"/>
        <v>0</v>
      </c>
      <c r="H5" s="27">
        <f ca="1">IF(Q5&lt;&gt;"",Q5,IF(OR(C5="Feiertag",A5&lt;Gesamt!$B$11,A5&gt;Gesamt!$B$13,),0,INDIRECT("N"&amp;WEEKDAY(A5,2)+19)))</f>
        <v>0</v>
      </c>
      <c r="I5" s="27">
        <f t="shared" si="2"/>
        <v>0</v>
      </c>
      <c r="J5" s="39"/>
      <c r="K5" s="39"/>
      <c r="L5" s="39"/>
      <c r="M5" s="1" t="s">
        <v>8</v>
      </c>
      <c r="N5" s="27">
        <f ca="1">SUM(I2:I32)</f>
        <v>-7.1054273576010019E-15</v>
      </c>
      <c r="O5" s="35"/>
      <c r="Q5" s="7"/>
    </row>
    <row r="6" spans="1:17" x14ac:dyDescent="0.35">
      <c r="A6" s="29">
        <v>46239</v>
      </c>
      <c r="B6" t="str">
        <f t="shared" si="0"/>
        <v>Mi</v>
      </c>
      <c r="G6" s="27">
        <f t="shared" si="1"/>
        <v>0</v>
      </c>
      <c r="H6" s="27">
        <f ca="1">IF(Q6&lt;&gt;"",Q6,IF(OR(C6="Feiertag",A6&lt;Gesamt!$B$11,A6&gt;Gesamt!$B$13,),0,INDIRECT("N"&amp;WEEKDAY(A6,2)+19)))</f>
        <v>0</v>
      </c>
      <c r="I6" s="27">
        <f t="shared" si="2"/>
        <v>0</v>
      </c>
      <c r="J6" s="39"/>
      <c r="K6" s="39"/>
      <c r="L6" s="39"/>
      <c r="M6" s="25"/>
      <c r="O6" s="35"/>
      <c r="Q6" s="7"/>
    </row>
    <row r="7" spans="1:17" x14ac:dyDescent="0.35">
      <c r="A7" s="29">
        <v>46240</v>
      </c>
      <c r="B7" t="str">
        <f t="shared" si="0"/>
        <v>Do</v>
      </c>
      <c r="G7" s="27">
        <f t="shared" si="1"/>
        <v>0</v>
      </c>
      <c r="H7" s="27">
        <f ca="1">IF(Q7&lt;&gt;"",Q7,IF(OR(C7="Feiertag",A7&lt;Gesamt!$B$11,A7&gt;Gesamt!$B$13,),0,INDIRECT("N"&amp;WEEKDAY(A7,2)+19)))</f>
        <v>0</v>
      </c>
      <c r="I7" s="27">
        <f t="shared" si="2"/>
        <v>0</v>
      </c>
      <c r="J7" s="7"/>
      <c r="K7" s="39"/>
      <c r="L7" s="39"/>
      <c r="M7" s="1" t="s">
        <v>59</v>
      </c>
      <c r="N7" s="27">
        <f ca="1">Gesamt!B9+SUM(Gesamt!E2:E9)-SUM(Gesamt!J2:J9)</f>
        <v>-7.1054273576010019E-15</v>
      </c>
      <c r="O7" s="35"/>
      <c r="Q7" s="7"/>
    </row>
    <row r="8" spans="1:17" x14ac:dyDescent="0.35">
      <c r="A8" s="29">
        <v>46241</v>
      </c>
      <c r="B8" t="str">
        <f t="shared" si="0"/>
        <v>Fr</v>
      </c>
      <c r="G8" s="27">
        <f t="shared" si="1"/>
        <v>0</v>
      </c>
      <c r="H8" s="27">
        <f ca="1">IF(Q8&lt;&gt;"",Q8,IF(OR(C8="Feiertag",A8&lt;Gesamt!$B$11,A8&gt;Gesamt!$B$13,),0,INDIRECT("N"&amp;WEEKDAY(A8,2)+19)))</f>
        <v>0</v>
      </c>
      <c r="I8" s="27">
        <f t="shared" si="2"/>
        <v>0</v>
      </c>
      <c r="J8" s="7"/>
      <c r="K8" s="39"/>
      <c r="L8" s="39"/>
      <c r="M8" s="25"/>
      <c r="O8" s="35"/>
      <c r="Q8" s="7"/>
    </row>
    <row r="9" spans="1:17" x14ac:dyDescent="0.3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46244</v>
      </c>
      <c r="B11" t="str">
        <f t="shared" si="0"/>
        <v>Mo</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39" t="s">
        <v>75</v>
      </c>
      <c r="K11" s="39">
        <v>30</v>
      </c>
      <c r="L11" s="39"/>
      <c r="M11" s="1" t="s">
        <v>57</v>
      </c>
      <c r="N11" s="28">
        <f>SUM(Gesamt!F2:F9)</f>
        <v>0</v>
      </c>
      <c r="O11" s="35"/>
      <c r="Q11" s="7"/>
    </row>
    <row r="12" spans="1:17" x14ac:dyDescent="0.35">
      <c r="A12" s="29">
        <v>46245</v>
      </c>
      <c r="B12" t="str">
        <f t="shared" si="0"/>
        <v>Di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39" t="s">
        <v>75</v>
      </c>
      <c r="K12" s="39">
        <v>30</v>
      </c>
      <c r="L12" s="39"/>
      <c r="M12" s="25"/>
      <c r="O12" s="35"/>
      <c r="Q12" s="7"/>
    </row>
    <row r="13" spans="1:17" x14ac:dyDescent="0.35">
      <c r="A13" s="29">
        <v>46246</v>
      </c>
      <c r="B13" t="str">
        <f t="shared" si="0"/>
        <v>Mi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39" t="s">
        <v>75</v>
      </c>
      <c r="K13" s="39">
        <v>30</v>
      </c>
      <c r="L13" s="39"/>
      <c r="M13" s="1" t="s">
        <v>26</v>
      </c>
      <c r="N13">
        <f>COUNTIF(C2:C32, "Urlaub")+COUNTIF(C2:C32,"Urlaub halber Tag")/2</f>
        <v>0</v>
      </c>
      <c r="O13" s="35"/>
      <c r="Q13" s="7"/>
    </row>
    <row r="14" spans="1:17" x14ac:dyDescent="0.35">
      <c r="A14" s="29">
        <v>46247</v>
      </c>
      <c r="B14" t="str">
        <f t="shared" si="0"/>
        <v>Do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39" t="s">
        <v>75</v>
      </c>
      <c r="K14" s="39">
        <v>30</v>
      </c>
      <c r="L14" s="39"/>
      <c r="M14" s="25"/>
      <c r="O14" s="35"/>
      <c r="Q14" s="7"/>
    </row>
    <row r="15" spans="1:17" x14ac:dyDescent="0.35">
      <c r="A15" s="29">
        <v>46248</v>
      </c>
      <c r="B15" t="str">
        <f t="shared" si="0"/>
        <v>Fr</v>
      </c>
      <c r="G15" s="27">
        <f t="shared" si="1"/>
        <v>0</v>
      </c>
      <c r="H15" s="27">
        <f ca="1">IF(Q15&lt;&gt;"",Q15,IF(OR(C15="Feiertag",A15&lt;Gesamt!$B$11,A15&gt;Gesamt!$B$13,),0,INDIRECT("N"&amp;WEEKDAY(A15,2)+19)))</f>
        <v>0</v>
      </c>
      <c r="I15" s="27">
        <f t="shared" si="2"/>
        <v>0</v>
      </c>
      <c r="J15" s="7"/>
      <c r="K15" s="39"/>
      <c r="L15" s="39"/>
      <c r="M15" s="1" t="s">
        <v>58</v>
      </c>
      <c r="N15">
        <f>Gesamt!B5+Gesamt!B7-SUM(Gesamt!G2:G9)</f>
        <v>0</v>
      </c>
      <c r="O15" s="35"/>
      <c r="Q15" s="7"/>
    </row>
    <row r="16" spans="1:17" x14ac:dyDescent="0.35">
      <c r="A16" s="29">
        <v>46249</v>
      </c>
      <c r="B16" t="str">
        <f t="shared" si="0"/>
        <v>Sa</v>
      </c>
      <c r="C16" s="2" t="s">
        <v>65</v>
      </c>
      <c r="G16" s="27">
        <f t="shared" si="1"/>
        <v>0</v>
      </c>
      <c r="H16" s="27">
        <f ca="1">IF(Q16&lt;&gt;"",Q16,IF(OR(C16="Feiertag",A16&lt;Gesamt!$B$11,A16&gt;Gesamt!$B$13,),0,INDIRECT("N"&amp;WEEKDAY(A16,2)+19)))</f>
        <v>0</v>
      </c>
      <c r="I16" s="27">
        <f t="shared" si="2"/>
        <v>0</v>
      </c>
      <c r="J16" s="7"/>
      <c r="K16" s="39"/>
      <c r="L16" s="39"/>
      <c r="O16" s="35"/>
      <c r="Q16" s="7"/>
    </row>
    <row r="17" spans="1:17" x14ac:dyDescent="0.3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31.999999999999993</v>
      </c>
      <c r="O17" s="35"/>
      <c r="Q17" s="7"/>
    </row>
    <row r="18" spans="1:17" x14ac:dyDescent="0.35">
      <c r="A18" s="29">
        <v>46251</v>
      </c>
      <c r="B18" t="str">
        <f t="shared" si="0"/>
        <v>Mo</v>
      </c>
      <c r="G18" s="27">
        <f t="shared" si="1"/>
        <v>0</v>
      </c>
      <c r="H18" s="27">
        <f ca="1">IF(Q18&lt;&gt;"",Q18,IF(OR(C18="Feiertag",A18&lt;Gesamt!$B$11,A18&gt;Gesamt!$B$13,),0,INDIRECT("N"&amp;WEEKDAY(A18,2)+19)))</f>
        <v>0</v>
      </c>
      <c r="I18" s="27">
        <f t="shared" si="2"/>
        <v>0</v>
      </c>
      <c r="J18" s="7"/>
      <c r="K18" s="39"/>
      <c r="L18" s="39"/>
      <c r="O18" s="35"/>
      <c r="Q18" s="7"/>
    </row>
    <row r="19" spans="1:17" x14ac:dyDescent="0.35">
      <c r="A19" s="29">
        <v>46252</v>
      </c>
      <c r="B19" t="str">
        <f t="shared" si="0"/>
        <v>Di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46253</v>
      </c>
      <c r="B20" t="str">
        <f t="shared" si="0"/>
        <v>Mi</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46254</v>
      </c>
      <c r="B21" t="str">
        <f t="shared" si="0"/>
        <v>Do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46255</v>
      </c>
      <c r="B22" t="str">
        <f t="shared" si="0"/>
        <v>Fr</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46258</v>
      </c>
      <c r="B25" t="str">
        <f t="shared" si="0"/>
        <v>Mo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46259</v>
      </c>
      <c r="B26" t="str">
        <f t="shared" si="0"/>
        <v>Di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46260</v>
      </c>
      <c r="B27" t="str">
        <f t="shared" si="0"/>
        <v>Mi</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46261</v>
      </c>
      <c r="B28" t="str">
        <f t="shared" si="0"/>
        <v>Do</v>
      </c>
      <c r="G28" s="27">
        <f t="shared" si="1"/>
        <v>0</v>
      </c>
      <c r="H28" s="27">
        <f ca="1">IF(Q28&lt;&gt;"",Q28,IF(OR(C28="Feiertag",A28&lt;Gesamt!$B$11,A28&gt;Gesamt!$B$13,),0,INDIRECT("N"&amp;WEEKDAY(A28,2)+19)))</f>
        <v>0</v>
      </c>
      <c r="I28" s="27">
        <f t="shared" si="2"/>
        <v>0</v>
      </c>
      <c r="J28" s="7"/>
      <c r="K28" s="39"/>
      <c r="L28" s="39"/>
      <c r="O28" s="35"/>
      <c r="Q28" s="7"/>
    </row>
    <row r="29" spans="1:17" x14ac:dyDescent="0.35">
      <c r="A29" s="29">
        <v>46262</v>
      </c>
      <c r="B29" t="str">
        <f t="shared" si="0"/>
        <v>Fr</v>
      </c>
      <c r="G29" s="27">
        <f t="shared" si="1"/>
        <v>0</v>
      </c>
      <c r="H29" s="27">
        <f ca="1">IF(Q29&lt;&gt;"",Q29,IF(OR(C29="Feiertag",A29&lt;Gesamt!$B$11,A29&gt;Gesamt!$B$13,),0,INDIRECT("N"&amp;WEEKDAY(A29,2)+19)))</f>
        <v>0</v>
      </c>
      <c r="I29" s="27">
        <f t="shared" si="2"/>
        <v>0</v>
      </c>
      <c r="J29" s="7"/>
      <c r="K29" s="39"/>
      <c r="L29" s="39"/>
      <c r="O29" s="35"/>
      <c r="Q29" s="7"/>
    </row>
    <row r="30" spans="1:17" x14ac:dyDescent="0.35">
      <c r="A30" s="29">
        <v>46263</v>
      </c>
      <c r="B30" t="str">
        <f t="shared" si="0"/>
        <v>Sa</v>
      </c>
      <c r="G30" s="27">
        <f t="shared" si="1"/>
        <v>0</v>
      </c>
      <c r="H30" s="27">
        <f ca="1">IF(Q30&lt;&gt;"",Q30,IF(OR(C30="Feiertag",A30&lt;Gesamt!$B$11,A30&gt;Gesamt!$B$13,),0,INDIRECT("N"&amp;WEEKDAY(A30,2)+19)))</f>
        <v>0</v>
      </c>
      <c r="I30" s="27">
        <f t="shared" si="2"/>
        <v>0</v>
      </c>
      <c r="J30" s="7"/>
      <c r="K30" s="39"/>
      <c r="L30" s="39"/>
      <c r="M30" s="44" t="s">
        <v>76</v>
      </c>
      <c r="O30" s="35"/>
      <c r="Q30" s="7"/>
    </row>
    <row r="31" spans="1:17" x14ac:dyDescent="0.3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35">
      <c r="A32" s="29">
        <v>46265</v>
      </c>
      <c r="B32" t="str">
        <f t="shared" si="0"/>
        <v>Mo</v>
      </c>
      <c r="G32" s="27">
        <f t="shared" si="1"/>
        <v>0</v>
      </c>
      <c r="H32" s="27">
        <f ca="1">IF(Q32&lt;&gt;"",Q32,IF(OR(C32="Feiertag",A32&lt;Gesamt!$B$11,A32&gt;Gesamt!$B$13,),0,INDIRECT("N"&amp;WEEKDAY(A32,2)+19)))</f>
        <v>0</v>
      </c>
      <c r="I32" s="27">
        <f t="shared" si="2"/>
        <v>0</v>
      </c>
      <c r="J32" s="7"/>
      <c r="K32" s="39"/>
      <c r="L32" s="39"/>
      <c r="M32" s="44" t="s">
        <v>77</v>
      </c>
      <c r="O32" s="35"/>
      <c r="Q32" s="7"/>
    </row>
    <row r="33" spans="10:13" x14ac:dyDescent="0.35">
      <c r="K33" s="39"/>
      <c r="L33" s="39"/>
    </row>
    <row r="34" spans="10:13" x14ac:dyDescent="0.35">
      <c r="J34" s="2" t="s">
        <v>68</v>
      </c>
      <c r="K34" s="39">
        <f>SUM(K2:K33)</f>
        <v>120</v>
      </c>
      <c r="L34" s="39">
        <f>SUM(L2:L33)</f>
        <v>0</v>
      </c>
      <c r="M34" s="44" t="s">
        <v>78</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 A4:I6 A7:J10 A15:J32 A11:I14">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5" t="str">
        <f>Gesamt!A3</f>
        <v>Istvan DUDAS</v>
      </c>
      <c r="N3" s="45"/>
      <c r="O3" s="35"/>
      <c r="Q3" s="7"/>
    </row>
    <row r="4" spans="1:17" x14ac:dyDescent="0.35">
      <c r="A4" s="29">
        <v>46268</v>
      </c>
      <c r="B4" t="str">
        <f t="shared" si="0"/>
        <v>Do</v>
      </c>
      <c r="G4" s="27">
        <f t="shared" si="1"/>
        <v>0</v>
      </c>
      <c r="H4" s="27">
        <f ca="1">IF(Q4&lt;&gt;"",Q4,IF(OR(C4="Feiertag",A4&lt;Gesamt!$B$11,A4&gt;Gesamt!$B$13,),0,INDIRECT("N"&amp;WEEKDAY(A4,2)+19)))</f>
        <v>0</v>
      </c>
      <c r="I4" s="27">
        <f t="shared" si="2"/>
        <v>0</v>
      </c>
      <c r="J4" s="7"/>
      <c r="K4" s="39"/>
      <c r="L4" s="39"/>
      <c r="O4" s="35"/>
      <c r="Q4" s="7"/>
    </row>
    <row r="5" spans="1:17" x14ac:dyDescent="0.35">
      <c r="A5" s="29">
        <v>46269</v>
      </c>
      <c r="B5" t="str">
        <f t="shared" si="0"/>
        <v>Fr</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-7.1054273576010019E-15</v>
      </c>
      <c r="O7" s="35"/>
      <c r="Q7" s="7"/>
    </row>
    <row r="8" spans="1:17" x14ac:dyDescent="0.35">
      <c r="A8" s="29">
        <v>46272</v>
      </c>
      <c r="B8" t="str">
        <f t="shared" si="0"/>
        <v>Mo</v>
      </c>
      <c r="G8" s="27">
        <f t="shared" si="1"/>
        <v>0</v>
      </c>
      <c r="H8" s="27">
        <f ca="1">IF(Q8&lt;&gt;"",Q8,IF(OR(C8="Feiertag",A8&lt;Gesamt!$B$11,A8&gt;Gesamt!$B$13,),0,INDIRECT("N"&amp;WEEKDAY(A8,2)+19)))</f>
        <v>0</v>
      </c>
      <c r="I8" s="27">
        <f t="shared" si="2"/>
        <v>0</v>
      </c>
      <c r="J8" s="7"/>
      <c r="K8" s="40"/>
      <c r="L8" s="40"/>
      <c r="M8" s="25"/>
      <c r="O8" s="35"/>
      <c r="Q8" s="7"/>
    </row>
    <row r="9" spans="1:17" x14ac:dyDescent="0.35">
      <c r="A9" s="29">
        <v>46273</v>
      </c>
      <c r="B9" t="str">
        <f t="shared" si="0"/>
        <v>Di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46274</v>
      </c>
      <c r="B10" t="str">
        <f t="shared" si="0"/>
        <v>Mi</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46275</v>
      </c>
      <c r="B11" t="str">
        <f t="shared" si="0"/>
        <v>Do</v>
      </c>
      <c r="G11" s="27">
        <f t="shared" si="1"/>
        <v>0</v>
      </c>
      <c r="H11" s="27">
        <f ca="1">IF(Q11&lt;&gt;"",Q11,IF(OR(C11="Feiertag",A11&lt;Gesamt!$B$11,A11&gt;Gesamt!$B$13,),0,INDIRECT("N"&amp;WEEKDAY(A11,2)+19)))</f>
        <v>0</v>
      </c>
      <c r="I11" s="27">
        <f t="shared" si="2"/>
        <v>0</v>
      </c>
      <c r="J11" s="7"/>
      <c r="K11" s="39"/>
      <c r="L11" s="39"/>
      <c r="M11" s="1" t="s">
        <v>57</v>
      </c>
      <c r="N11" s="28">
        <f>SUM(Gesamt!F2:F10)</f>
        <v>0</v>
      </c>
      <c r="O11" s="35"/>
      <c r="Q11" s="7"/>
    </row>
    <row r="12" spans="1:17" x14ac:dyDescent="0.35">
      <c r="A12" s="29">
        <v>46276</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46279</v>
      </c>
      <c r="B15" t="str">
        <f t="shared" si="0"/>
        <v>Mo</v>
      </c>
      <c r="G15" s="27">
        <f t="shared" si="1"/>
        <v>0</v>
      </c>
      <c r="H15" s="27">
        <f ca="1">IF(Q15&lt;&gt;"",Q15,IF(OR(C15="Feiertag",A15&lt;Gesamt!$B$11,A15&gt;Gesamt!$B$13,),0,INDIRECT("N"&amp;WEEKDAY(A15,2)+19)))</f>
        <v>0</v>
      </c>
      <c r="I15" s="27">
        <f t="shared" si="2"/>
        <v>0</v>
      </c>
      <c r="J15" s="7"/>
      <c r="K15" s="39"/>
      <c r="L15" s="39"/>
      <c r="M15" s="1" t="s">
        <v>58</v>
      </c>
      <c r="N15">
        <f>Gesamt!B5+Gesamt!B7-SUM(Gesamt!G2:G10)</f>
        <v>0</v>
      </c>
      <c r="O15" s="35"/>
      <c r="Q15" s="7"/>
    </row>
    <row r="16" spans="1:17" x14ac:dyDescent="0.35">
      <c r="A16" s="29">
        <v>46280</v>
      </c>
      <c r="B16" t="str">
        <f t="shared" si="0"/>
        <v>Di</v>
      </c>
      <c r="G16" s="27">
        <f t="shared" si="1"/>
        <v>0</v>
      </c>
      <c r="H16" s="27">
        <f ca="1">IF(Q16&lt;&gt;"",Q16,IF(OR(C16="Feiertag",A16&lt;Gesamt!$B$11,A16&gt;Gesamt!$B$13,),0,INDIRECT("N"&amp;WEEKDAY(A16,2)+19)))</f>
        <v>0</v>
      </c>
      <c r="I16" s="27">
        <f t="shared" si="2"/>
        <v>0</v>
      </c>
      <c r="J16" s="7"/>
      <c r="K16" s="39"/>
      <c r="L16" s="39"/>
      <c r="O16" s="35"/>
      <c r="Q16" s="7"/>
    </row>
    <row r="17" spans="1:17" x14ac:dyDescent="0.35">
      <c r="A17" s="29">
        <v>46281</v>
      </c>
      <c r="B17" t="str">
        <f t="shared" si="0"/>
        <v>Mi</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46282</v>
      </c>
      <c r="B18" t="str">
        <f t="shared" si="0"/>
        <v>Do</v>
      </c>
      <c r="G18" s="27">
        <f t="shared" si="1"/>
        <v>0</v>
      </c>
      <c r="H18" s="27">
        <f ca="1">IF(Q18&lt;&gt;"",Q18,IF(OR(C18="Feiertag",A18&lt;Gesamt!$B$11,A18&gt;Gesamt!$B$13,),0,INDIRECT("N"&amp;WEEKDAY(A18,2)+19)))</f>
        <v>0</v>
      </c>
      <c r="I18" s="27">
        <f t="shared" si="2"/>
        <v>0</v>
      </c>
      <c r="J18" s="7"/>
      <c r="K18" s="39"/>
      <c r="L18" s="39"/>
      <c r="O18" s="35"/>
      <c r="Q18" s="7"/>
    </row>
    <row r="19" spans="1:17" x14ac:dyDescent="0.35">
      <c r="A19" s="29">
        <v>46283</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46286</v>
      </c>
      <c r="B22" t="str">
        <f t="shared" si="0"/>
        <v>Mo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46287</v>
      </c>
      <c r="B23" t="str">
        <f t="shared" ref="B23:B31" si="3">TEXT(A23,"TTT")</f>
        <v>Di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46288</v>
      </c>
      <c r="B24" t="str">
        <f t="shared" si="3"/>
        <v>Mi</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46289</v>
      </c>
      <c r="B25" t="str">
        <f t="shared" si="3"/>
        <v>Do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46290</v>
      </c>
      <c r="B26" t="str">
        <f t="shared" si="3"/>
        <v>Fr</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46293</v>
      </c>
      <c r="B29" t="str">
        <f t="shared" si="3"/>
        <v>Mo</v>
      </c>
      <c r="G29" s="27">
        <f t="shared" si="1"/>
        <v>0</v>
      </c>
      <c r="H29" s="27">
        <f ca="1">IF(Q29&lt;&gt;"",Q29,IF(OR(C29="Feiertag",A29&lt;Gesamt!$B$11,A29&gt;Gesamt!$B$13,),0,INDIRECT("N"&amp;WEEKDAY(A29,2)+19)))</f>
        <v>0</v>
      </c>
      <c r="I29" s="27">
        <f t="shared" si="2"/>
        <v>0</v>
      </c>
      <c r="J29" s="7"/>
      <c r="K29" s="39"/>
      <c r="L29" s="39"/>
      <c r="O29" s="35"/>
      <c r="Q29" s="7"/>
    </row>
    <row r="30" spans="1:17" x14ac:dyDescent="0.35">
      <c r="A30" s="29">
        <v>46294</v>
      </c>
      <c r="B30" t="str">
        <f t="shared" si="3"/>
        <v>Di</v>
      </c>
      <c r="G30" s="27">
        <f t="shared" si="1"/>
        <v>0</v>
      </c>
      <c r="H30" s="27">
        <f ca="1">IF(Q30&lt;&gt;"",Q30,IF(OR(C30="Feiertag",A30&lt;Gesamt!$B$11,A30&gt;Gesamt!$B$13,),0,INDIRECT("N"&amp;WEEKDAY(A30,2)+19)))</f>
        <v>0</v>
      </c>
      <c r="I30" s="27">
        <f t="shared" si="2"/>
        <v>0</v>
      </c>
      <c r="J30" s="7"/>
      <c r="K30" s="39"/>
      <c r="L30" s="39"/>
      <c r="O30" s="35"/>
      <c r="Q30" s="7"/>
    </row>
    <row r="31" spans="1:17" x14ac:dyDescent="0.35">
      <c r="A31" s="29">
        <v>46295</v>
      </c>
      <c r="B31" t="str">
        <f t="shared" si="3"/>
        <v>Mi</v>
      </c>
      <c r="G31" s="27">
        <f t="shared" si="1"/>
        <v>0</v>
      </c>
      <c r="H31" s="27">
        <f ca="1">IF(Q31&lt;&gt;"",Q31,IF(OR(C31="Feiertag",A31&lt;Gesamt!$B$11,A31&gt;Gesamt!$B$13,),0,INDIRECT("N"&amp;WEEKDAY(A31,2)+19)))</f>
        <v>0</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topLeftCell="A7" zoomScaleNormal="100" workbookViewId="0">
      <selection activeCell="C27" sqref="C27"/>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5" t="str">
        <f>Gesamt!A3</f>
        <v>Istvan DUDAS</v>
      </c>
      <c r="N3" s="45"/>
      <c r="O3" s="35"/>
      <c r="Q3" s="7"/>
    </row>
    <row r="4" spans="1:17" x14ac:dyDescent="0.3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46300</v>
      </c>
      <c r="B6" t="str">
        <f t="shared" si="0"/>
        <v>Mo</v>
      </c>
      <c r="G6" s="27">
        <f t="shared" si="1"/>
        <v>0</v>
      </c>
      <c r="H6" s="27">
        <f ca="1">IF(Q6&lt;&gt;"",Q6,IF(OR(C6="Feiertag",A6&lt;Gesamt!$B$11,A6&gt;Gesamt!$B$13,),0,INDIRECT("N"&amp;WEEKDAY(A6,2)+19)))</f>
        <v>0</v>
      </c>
      <c r="I6" s="27">
        <f t="shared" si="2"/>
        <v>0</v>
      </c>
      <c r="J6" s="7"/>
      <c r="K6" s="39"/>
      <c r="L6" s="39"/>
      <c r="M6" s="25"/>
      <c r="O6" s="35"/>
      <c r="Q6" s="7"/>
    </row>
    <row r="7" spans="1:17" x14ac:dyDescent="0.35">
      <c r="A7" s="29">
        <v>46301</v>
      </c>
      <c r="B7" t="str">
        <f t="shared" si="0"/>
        <v>Di</v>
      </c>
      <c r="G7" s="27">
        <f t="shared" si="1"/>
        <v>0</v>
      </c>
      <c r="H7" s="27">
        <f ca="1">IF(Q7&lt;&gt;"",Q7,IF(OR(C7="Feiertag",A7&lt;Gesamt!$B$11,A7&gt;Gesamt!$B$13,),0,INDIRECT("N"&amp;WEEKDAY(A7,2)+19)))</f>
        <v>0</v>
      </c>
      <c r="I7" s="27">
        <f t="shared" si="2"/>
        <v>0</v>
      </c>
      <c r="J7" s="7"/>
      <c r="K7" s="39"/>
      <c r="L7" s="39"/>
      <c r="M7" s="1" t="s">
        <v>59</v>
      </c>
      <c r="N7" s="27">
        <f ca="1">Gesamt!B9+SUM(Gesamt!E2:E11)-SUM(Gesamt!J2:J11)</f>
        <v>-7.1054273576010019E-15</v>
      </c>
      <c r="O7" s="35"/>
      <c r="Q7" s="7"/>
    </row>
    <row r="8" spans="1:17" x14ac:dyDescent="0.35">
      <c r="A8" s="29">
        <v>46302</v>
      </c>
      <c r="B8" t="str">
        <f t="shared" si="0"/>
        <v>Mi</v>
      </c>
      <c r="G8" s="27">
        <f t="shared" si="1"/>
        <v>0</v>
      </c>
      <c r="H8" s="27">
        <f ca="1">IF(Q8&lt;&gt;"",Q8,IF(OR(C8="Feiertag",A8&lt;Gesamt!$B$11,A8&gt;Gesamt!$B$13,),0,INDIRECT("N"&amp;WEEKDAY(A8,2)+19)))</f>
        <v>0</v>
      </c>
      <c r="I8" s="27">
        <f t="shared" si="2"/>
        <v>0</v>
      </c>
      <c r="J8" s="7"/>
      <c r="K8" s="39"/>
      <c r="L8" s="39"/>
      <c r="M8" s="25"/>
      <c r="O8" s="35"/>
      <c r="Q8" s="7"/>
    </row>
    <row r="9" spans="1:17" x14ac:dyDescent="0.35">
      <c r="A9" s="29">
        <v>46303</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46304</v>
      </c>
      <c r="B10" t="str">
        <f t="shared" si="0"/>
        <v>Fr</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3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46307</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46308</v>
      </c>
      <c r="B14" t="str">
        <f t="shared" si="0"/>
        <v>Di</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46309</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Gesamt!B5+Gesamt!B7-SUM(Gesamt!G2:G11)</f>
        <v>0</v>
      </c>
      <c r="O15" s="35"/>
      <c r="Q15" s="7"/>
    </row>
    <row r="16" spans="1:17" x14ac:dyDescent="0.35">
      <c r="A16" s="29">
        <v>46310</v>
      </c>
      <c r="B16" t="str">
        <f t="shared" si="0"/>
        <v>Do</v>
      </c>
      <c r="G16" s="27">
        <f t="shared" si="1"/>
        <v>0</v>
      </c>
      <c r="H16" s="27">
        <f ca="1">IF(Q16&lt;&gt;"",Q16,IF(OR(C16="Feiertag",A16&lt;Gesamt!$B$11,A16&gt;Gesamt!$B$13,),0,INDIRECT("N"&amp;WEEKDAY(A16,2)+19)))</f>
        <v>0</v>
      </c>
      <c r="I16" s="27">
        <f t="shared" si="2"/>
        <v>0</v>
      </c>
      <c r="J16" s="7"/>
      <c r="K16" s="39"/>
      <c r="L16" s="39"/>
      <c r="O16" s="35"/>
      <c r="Q16" s="7"/>
    </row>
    <row r="17" spans="1:17" x14ac:dyDescent="0.35">
      <c r="A17" s="29">
        <v>46311</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46314</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46315</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46316</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46317</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46318</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46322</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35">
      <c r="A29" s="29">
        <v>46323</v>
      </c>
      <c r="B29" t="str">
        <f t="shared" si="0"/>
        <v>Mi</v>
      </c>
      <c r="G29" s="27">
        <f t="shared" si="1"/>
        <v>0</v>
      </c>
      <c r="H29" s="27">
        <f ca="1">IF(Q29&lt;&gt;"",Q29,IF(OR(C29="Feiertag",A29&lt;Gesamt!$B$11,A29&gt;Gesamt!$B$13,),0,INDIRECT("N"&amp;WEEKDAY(A29,2)+19)))</f>
        <v>0</v>
      </c>
      <c r="I29" s="27">
        <f t="shared" si="2"/>
        <v>0</v>
      </c>
      <c r="J29" s="7"/>
      <c r="K29" s="39"/>
      <c r="L29" s="39"/>
      <c r="O29" s="35"/>
      <c r="Q29" s="7"/>
    </row>
    <row r="30" spans="1:17" x14ac:dyDescent="0.35">
      <c r="A30" s="29">
        <v>46324</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35">
      <c r="A31" s="29">
        <v>46325</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3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2" sqref="C2"/>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5">
      <c r="A2" s="29">
        <v>46327</v>
      </c>
      <c r="B2" t="str">
        <f>TEXT(A2,"TTT")</f>
        <v>So</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5" t="str">
        <f>Gesamt!A3</f>
        <v>Istvan DUDAS</v>
      </c>
      <c r="N3" s="45"/>
      <c r="O3" s="35"/>
      <c r="Q3" s="7"/>
    </row>
    <row r="4" spans="1:17" x14ac:dyDescent="0.35">
      <c r="A4" s="29">
        <v>46329</v>
      </c>
      <c r="B4" t="str">
        <f t="shared" si="0"/>
        <v>Di</v>
      </c>
      <c r="G4" s="27">
        <f t="shared" si="1"/>
        <v>0</v>
      </c>
      <c r="H4" s="27">
        <f ca="1">IF(Q4&lt;&gt;"",Q4,IF(OR(C4="Feiertag",A4&lt;Gesamt!$B$11,A4&gt;Gesamt!$B$13,),0,INDIRECT("N"&amp;WEEKDAY(A4,2)+19)))</f>
        <v>0</v>
      </c>
      <c r="I4" s="27">
        <f t="shared" si="2"/>
        <v>0</v>
      </c>
      <c r="J4" s="7"/>
      <c r="K4" s="39"/>
      <c r="L4" s="39"/>
      <c r="O4" s="35"/>
      <c r="Q4" s="7"/>
    </row>
    <row r="5" spans="1:17" x14ac:dyDescent="0.35">
      <c r="A5" s="29">
        <v>46330</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46331</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35">
      <c r="A7" s="29">
        <v>46332</v>
      </c>
      <c r="B7" t="str">
        <f t="shared" si="0"/>
        <v>Fr</v>
      </c>
      <c r="G7" s="27">
        <f t="shared" si="1"/>
        <v>0</v>
      </c>
      <c r="H7" s="27">
        <f ca="1">IF(Q7&lt;&gt;"",Q7,IF(OR(C7="Feiertag",A7&lt;Gesamt!$B$11,A7&gt;Gesamt!$B$13,),0,INDIRECT("N"&amp;WEEKDAY(A7,2)+19)))</f>
        <v>0</v>
      </c>
      <c r="I7" s="27">
        <f t="shared" si="2"/>
        <v>0</v>
      </c>
      <c r="J7" s="7"/>
      <c r="K7" s="39"/>
      <c r="L7" s="39"/>
      <c r="M7" s="1" t="s">
        <v>59</v>
      </c>
      <c r="N7" s="27">
        <f ca="1">Gesamt!B9+SUM(Gesamt!E2:E12)-SUM(Gesamt!J2:J12)</f>
        <v>-7.1054273576010019E-15</v>
      </c>
      <c r="O7" s="35"/>
      <c r="Q7" s="7"/>
    </row>
    <row r="8" spans="1:17" x14ac:dyDescent="0.3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46335</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46336</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SUM(Gesamt!F2:F12)</f>
        <v>0</v>
      </c>
      <c r="O11" s="35"/>
      <c r="Q11" s="7"/>
    </row>
    <row r="12" spans="1:17" x14ac:dyDescent="0.35">
      <c r="A12" s="29">
        <v>46337</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46338</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46339</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0</v>
      </c>
      <c r="O15" s="35"/>
      <c r="Q15" s="7"/>
    </row>
    <row r="16" spans="1:17" x14ac:dyDescent="0.3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46342</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46343</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35">
      <c r="A19" s="29">
        <v>46344</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46345</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46346</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46349</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46350</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46351</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46352</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46353</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3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46356</v>
      </c>
      <c r="B31" t="str">
        <f t="shared" si="0"/>
        <v>Mo</v>
      </c>
      <c r="G31" s="27">
        <f t="shared" si="1"/>
        <v>0</v>
      </c>
      <c r="H31" s="27">
        <f ca="1">IF(Q31&lt;&gt;"",Q31,IF(OR(C31="Feiertag",A31&lt;Gesamt!$B$11,A31&gt;Gesamt!$B$13,),0,INDIRECT("N"&amp;WEEKDAY(A31,2)+19)))</f>
        <v>0</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E20" sqref="E20"/>
    </sheetView>
  </sheetViews>
  <sheetFormatPr baseColWidth="10" defaultColWidth="11.453125" defaultRowHeight="14.5" x14ac:dyDescent="0.35"/>
  <cols>
    <col min="1" max="1" width="7.36328125" style="2" bestFit="1" customWidth="1"/>
    <col min="2" max="2" width="4" style="2"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5" t="str">
        <f>Gesamt!A3</f>
        <v>Istvan DUDAS</v>
      </c>
      <c r="N3" s="45"/>
      <c r="O3" s="35"/>
      <c r="Q3" s="7"/>
    </row>
    <row r="4" spans="1:17" x14ac:dyDescent="0.35">
      <c r="A4" s="29">
        <v>46359</v>
      </c>
      <c r="B4" t="str">
        <f t="shared" si="0"/>
        <v>Do</v>
      </c>
      <c r="G4" s="27">
        <f t="shared" si="1"/>
        <v>0</v>
      </c>
      <c r="H4" s="27">
        <f ca="1">IF(Q4&lt;&gt;"",Q4,IF(OR(C4="Feiertag",A4&lt;Gesamt!$B$11,A4&gt;Gesamt!$B$13,),0,INDIRECT("N"&amp;WEEKDAY(A4,2)+19)))</f>
        <v>0</v>
      </c>
      <c r="I4" s="27">
        <f t="shared" si="2"/>
        <v>0</v>
      </c>
      <c r="J4" s="7"/>
      <c r="K4" s="39"/>
      <c r="L4" s="39"/>
      <c r="O4" s="35"/>
      <c r="Q4" s="7"/>
    </row>
    <row r="5" spans="1:17" x14ac:dyDescent="0.35">
      <c r="A5" s="29">
        <v>46360</v>
      </c>
      <c r="B5" t="str">
        <f t="shared" si="0"/>
        <v>Fr</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-7.1054273576010019E-15</v>
      </c>
      <c r="O7" s="35"/>
      <c r="Q7" s="7"/>
    </row>
    <row r="8" spans="1:17" x14ac:dyDescent="0.35">
      <c r="A8" s="29">
        <v>46363</v>
      </c>
      <c r="B8" t="str">
        <f t="shared" si="0"/>
        <v>Mo</v>
      </c>
      <c r="G8" s="27">
        <f t="shared" si="1"/>
        <v>0</v>
      </c>
      <c r="H8" s="27">
        <f ca="1">IF(Q8&lt;&gt;"",Q8,IF(OR(C8="Feiertag",A8&lt;Gesamt!$B$11,A8&gt;Gesamt!$B$13,),0,INDIRECT("N"&amp;WEEKDAY(A8,2)+19)))</f>
        <v>0</v>
      </c>
      <c r="I8" s="27">
        <f t="shared" si="2"/>
        <v>0</v>
      </c>
      <c r="J8" s="7"/>
      <c r="K8" s="39"/>
      <c r="L8" s="39"/>
      <c r="M8" s="25"/>
      <c r="O8" s="35"/>
      <c r="Q8" s="7"/>
    </row>
    <row r="9" spans="1:17" x14ac:dyDescent="0.3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46365</v>
      </c>
      <c r="B10" t="str">
        <f t="shared" si="0"/>
        <v>Mi</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46366</v>
      </c>
      <c r="B11" t="str">
        <f t="shared" si="0"/>
        <v>Do</v>
      </c>
      <c r="G11" s="27">
        <f t="shared" si="1"/>
        <v>0</v>
      </c>
      <c r="H11" s="27">
        <f ca="1">IF(Q11&lt;&gt;"",Q11,IF(OR(C11="Feiertag",A11&lt;Gesamt!$B$11,A11&gt;Gesamt!$B$13,),0,INDIRECT("N"&amp;WEEKDAY(A11,2)+19)))</f>
        <v>0</v>
      </c>
      <c r="I11" s="27">
        <f t="shared" si="2"/>
        <v>0</v>
      </c>
      <c r="J11" s="7"/>
      <c r="K11" s="39"/>
      <c r="L11" s="39"/>
      <c r="M11" s="1" t="s">
        <v>57</v>
      </c>
      <c r="N11" s="28">
        <f>SUM(Gesamt!F2:F13)</f>
        <v>0</v>
      </c>
      <c r="O11" s="35"/>
      <c r="Q11" s="7"/>
    </row>
    <row r="12" spans="1:17" x14ac:dyDescent="0.35">
      <c r="A12" s="29">
        <v>46367</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46370</v>
      </c>
      <c r="B15" t="str">
        <f t="shared" si="0"/>
        <v>Mo</v>
      </c>
      <c r="G15" s="27">
        <f t="shared" si="1"/>
        <v>0</v>
      </c>
      <c r="H15" s="27">
        <f ca="1">IF(Q15&lt;&gt;"",Q15,IF(OR(C15="Feiertag",A15&lt;Gesamt!$B$11,A15&gt;Gesamt!$B$13,),0,INDIRECT("N"&amp;WEEKDAY(A15,2)+19)))</f>
        <v>0</v>
      </c>
      <c r="I15" s="27">
        <f t="shared" si="2"/>
        <v>0</v>
      </c>
      <c r="J15" s="7"/>
      <c r="K15" s="39"/>
      <c r="L15" s="39"/>
      <c r="M15" s="1" t="s">
        <v>58</v>
      </c>
      <c r="N15">
        <f>Gesamt!B5+Gesamt!B7-SUM(Gesamt!G2:G13)</f>
        <v>0</v>
      </c>
      <c r="O15" s="35"/>
      <c r="Q15" s="7"/>
    </row>
    <row r="16" spans="1:17" x14ac:dyDescent="0.35">
      <c r="A16" s="29">
        <v>46371</v>
      </c>
      <c r="B16" t="str">
        <f t="shared" si="0"/>
        <v>Di</v>
      </c>
      <c r="G16" s="27">
        <f t="shared" si="1"/>
        <v>0</v>
      </c>
      <c r="H16" s="27">
        <f ca="1">IF(Q16&lt;&gt;"",Q16,IF(OR(C16="Feiertag",A16&lt;Gesamt!$B$11,A16&gt;Gesamt!$B$13,),0,INDIRECT("N"&amp;WEEKDAY(A16,2)+19)))</f>
        <v>0</v>
      </c>
      <c r="I16" s="27">
        <f t="shared" si="2"/>
        <v>0</v>
      </c>
      <c r="J16" s="7"/>
      <c r="K16" s="39"/>
      <c r="L16" s="39"/>
      <c r="O16" s="35"/>
      <c r="Q16" s="7"/>
    </row>
    <row r="17" spans="1:17" x14ac:dyDescent="0.35">
      <c r="A17" s="29">
        <v>46372</v>
      </c>
      <c r="B17" t="str">
        <f t="shared" si="0"/>
        <v>Mi</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46373</v>
      </c>
      <c r="B18" t="str">
        <f t="shared" si="0"/>
        <v>Do</v>
      </c>
      <c r="G18" s="27">
        <f t="shared" si="1"/>
        <v>0</v>
      </c>
      <c r="H18" s="27">
        <f ca="1">IF(Q18&lt;&gt;"",Q18,IF(OR(C18="Feiertag",A18&lt;Gesamt!$B$11,A18&gt;Gesamt!$B$13,),0,INDIRECT("N"&amp;WEEKDAY(A18,2)+19)))</f>
        <v>0</v>
      </c>
      <c r="I18" s="27">
        <f t="shared" si="2"/>
        <v>0</v>
      </c>
      <c r="J18" s="7"/>
      <c r="K18" s="39"/>
      <c r="L18" s="39"/>
      <c r="O18" s="35"/>
      <c r="Q18" s="7"/>
    </row>
    <row r="19" spans="1:17" x14ac:dyDescent="0.35">
      <c r="A19" s="29">
        <v>46374</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46377</v>
      </c>
      <c r="B22" t="str">
        <f t="shared" si="0"/>
        <v>Mo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46378</v>
      </c>
      <c r="B23" t="str">
        <f t="shared" si="0"/>
        <v>Di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46379</v>
      </c>
      <c r="B24" t="str">
        <f t="shared" si="0"/>
        <v>Mi</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46380</v>
      </c>
      <c r="B25" t="str">
        <f t="shared" si="0"/>
        <v>Do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46382</v>
      </c>
      <c r="B27" t="str">
        <f t="shared" si="0"/>
        <v>Sa</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46384</v>
      </c>
      <c r="B29" t="str">
        <f t="shared" si="0"/>
        <v>Mo</v>
      </c>
      <c r="G29" s="27">
        <f t="shared" si="1"/>
        <v>0</v>
      </c>
      <c r="H29" s="27">
        <f ca="1">IF(Q29&lt;&gt;"",Q29,IF(OR(C29="Feiertag",A29&lt;Gesamt!$B$11,A29&gt;Gesamt!$B$13,),0,INDIRECT("N"&amp;WEEKDAY(A29,2)+19)))</f>
        <v>0</v>
      </c>
      <c r="I29" s="27">
        <f t="shared" si="2"/>
        <v>0</v>
      </c>
      <c r="J29" s="7"/>
      <c r="K29" s="39"/>
      <c r="L29" s="39"/>
      <c r="O29" s="35"/>
      <c r="Q29" s="7"/>
    </row>
    <row r="30" spans="1:17" x14ac:dyDescent="0.35">
      <c r="A30" s="29">
        <v>46385</v>
      </c>
      <c r="B30" t="str">
        <f t="shared" si="0"/>
        <v>Di</v>
      </c>
      <c r="G30" s="27">
        <f t="shared" si="1"/>
        <v>0</v>
      </c>
      <c r="H30" s="27">
        <f ca="1">IF(Q30&lt;&gt;"",Q30,IF(OR(C30="Feiertag",A30&lt;Gesamt!$B$11,A30&gt;Gesamt!$B$13,),0,INDIRECT("N"&amp;WEEKDAY(A30,2)+19)))</f>
        <v>0</v>
      </c>
      <c r="I30" s="27">
        <f t="shared" si="2"/>
        <v>0</v>
      </c>
      <c r="J30" s="7"/>
      <c r="K30" s="39"/>
      <c r="L30" s="39"/>
      <c r="O30" s="35"/>
      <c r="Q30" s="7"/>
    </row>
    <row r="31" spans="1:17" x14ac:dyDescent="0.35">
      <c r="A31" s="29">
        <v>46386</v>
      </c>
      <c r="B31" t="str">
        <f t="shared" si="0"/>
        <v>Mi</v>
      </c>
      <c r="G31" s="27">
        <f t="shared" si="1"/>
        <v>0</v>
      </c>
      <c r="H31" s="27">
        <f ca="1">IF(Q31&lt;&gt;"",Q31,IF(OR(C31="Feiertag",A31&lt;Gesamt!$B$11,A31&gt;Gesamt!$B$13,),0,INDIRECT("N"&amp;WEEKDAY(A31,2)+19)))</f>
        <v>0</v>
      </c>
      <c r="I31" s="27">
        <f t="shared" si="2"/>
        <v>0</v>
      </c>
      <c r="J31" s="7"/>
      <c r="K31" s="39"/>
      <c r="L31" s="39"/>
      <c r="O31" s="35"/>
      <c r="Q31" s="7"/>
    </row>
    <row r="32" spans="1:17" x14ac:dyDescent="0.35">
      <c r="A32" s="29">
        <v>46387</v>
      </c>
      <c r="B32" t="str">
        <f t="shared" si="0"/>
        <v>Do</v>
      </c>
      <c r="G32" s="27">
        <f t="shared" si="1"/>
        <v>0</v>
      </c>
      <c r="H32" s="27">
        <f ca="1">IF(Q32&lt;&gt;"",Q32,IF(OR(C32="Feiertag",A32&lt;Gesamt!$B$11,A32&gt;Gesamt!$B$13,),0,INDIRECT("N"&amp;WEEKDAY(A32,2)+19)))</f>
        <v>0</v>
      </c>
      <c r="I32" s="27">
        <f t="shared" si="2"/>
        <v>0</v>
      </c>
      <c r="J32" s="7"/>
      <c r="K32" s="39"/>
      <c r="L32" s="39"/>
      <c r="O32" s="35"/>
      <c r="Q32" s="7"/>
    </row>
    <row r="33" spans="1:12" x14ac:dyDescent="0.35">
      <c r="A33" s="23"/>
      <c r="K33" s="39"/>
      <c r="L33" s="39"/>
    </row>
    <row r="34" spans="1:12" x14ac:dyDescent="0.3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B14" sqref="B14"/>
    </sheetView>
  </sheetViews>
  <sheetFormatPr baseColWidth="10" defaultColWidth="11.453125" defaultRowHeight="14.5" x14ac:dyDescent="0.35"/>
  <cols>
    <col min="1" max="1" width="24.453125" style="2" bestFit="1" customWidth="1"/>
    <col min="2" max="2" width="11.453125" style="2" customWidth="1"/>
    <col min="3" max="3" width="11.453125" style="2"/>
    <col min="4" max="4" width="18" style="2" bestFit="1" customWidth="1"/>
    <col min="5" max="5" width="13.1796875" style="2" bestFit="1" customWidth="1"/>
    <col min="6" max="9" width="11.453125" style="2"/>
    <col min="10" max="10" width="22.81640625" style="2" bestFit="1" customWidth="1"/>
    <col min="11" max="11" width="11.453125" style="2"/>
    <col min="12" max="12" width="11.453125" style="2" customWidth="1"/>
    <col min="13" max="25" width="11.453125" style="2"/>
    <col min="26" max="26" width="7.453125" style="2" hidden="1" customWidth="1"/>
    <col min="27" max="16384" width="11.453125" style="2"/>
  </cols>
  <sheetData>
    <row r="1" spans="1:26" x14ac:dyDescent="0.35">
      <c r="A1" s="12" t="s">
        <v>41</v>
      </c>
      <c r="B1" s="11"/>
      <c r="E1" s="13" t="s">
        <v>24</v>
      </c>
      <c r="F1" s="13" t="s">
        <v>21</v>
      </c>
      <c r="G1" s="13" t="s">
        <v>22</v>
      </c>
      <c r="H1" s="12" t="s">
        <v>5</v>
      </c>
      <c r="I1" s="10"/>
      <c r="J1" s="3" t="s">
        <v>61</v>
      </c>
      <c r="Z1" s="2" t="b">
        <v>1</v>
      </c>
    </row>
    <row r="2" spans="1:26" x14ac:dyDescent="0.35">
      <c r="D2" s="6" t="s">
        <v>9</v>
      </c>
      <c r="E2" s="7">
        <f>Januar!N5</f>
        <v>0</v>
      </c>
      <c r="F2" s="8">
        <f>Januar!N9</f>
        <v>0</v>
      </c>
      <c r="G2" s="2">
        <f>Januar!N13</f>
        <v>0</v>
      </c>
      <c r="H2" s="7">
        <f>Januar!N17</f>
        <v>0</v>
      </c>
      <c r="I2" s="7"/>
      <c r="J2" s="7">
        <v>0</v>
      </c>
      <c r="Z2" s="2" t="b">
        <v>1</v>
      </c>
    </row>
    <row r="3" spans="1:26" ht="15" customHeight="1" x14ac:dyDescent="0.35">
      <c r="A3" s="46" t="s">
        <v>79</v>
      </c>
      <c r="B3" s="46"/>
      <c r="D3" s="6" t="s">
        <v>10</v>
      </c>
      <c r="E3" s="7">
        <f>Februar!N5</f>
        <v>0</v>
      </c>
      <c r="F3" s="8">
        <f>Februar!N9</f>
        <v>0</v>
      </c>
      <c r="G3" s="2">
        <f>Februar!N13</f>
        <v>0</v>
      </c>
      <c r="H3" s="7">
        <f>Februar!N17</f>
        <v>0</v>
      </c>
      <c r="I3" s="7"/>
      <c r="J3" s="7">
        <v>0</v>
      </c>
      <c r="Z3" s="2" t="b">
        <v>1</v>
      </c>
    </row>
    <row r="4" spans="1:26" x14ac:dyDescent="0.35">
      <c r="D4" s="6" t="s">
        <v>11</v>
      </c>
      <c r="E4" s="7">
        <f>März!N5</f>
        <v>0</v>
      </c>
      <c r="F4" s="8">
        <f>März!N9</f>
        <v>0</v>
      </c>
      <c r="G4" s="2">
        <f>März!N13</f>
        <v>0</v>
      </c>
      <c r="H4" s="7">
        <f>März!N17</f>
        <v>0</v>
      </c>
      <c r="I4" s="7"/>
      <c r="J4" s="7">
        <v>0</v>
      </c>
      <c r="Z4" s="2" t="b">
        <v>1</v>
      </c>
    </row>
    <row r="5" spans="1:26" x14ac:dyDescent="0.35">
      <c r="A5" s="1" t="s">
        <v>28</v>
      </c>
      <c r="B5" s="2">
        <v>0</v>
      </c>
      <c r="D5" s="6" t="s">
        <v>12</v>
      </c>
      <c r="E5" s="7">
        <f>April!N5</f>
        <v>0</v>
      </c>
      <c r="F5" s="8">
        <f>April!N9</f>
        <v>0</v>
      </c>
      <c r="G5" s="2">
        <f>April!N13</f>
        <v>0</v>
      </c>
      <c r="H5" s="7">
        <f>April!N17</f>
        <v>0</v>
      </c>
      <c r="I5" s="7"/>
      <c r="J5" s="7">
        <v>0</v>
      </c>
      <c r="Z5" s="2" t="b">
        <v>1</v>
      </c>
    </row>
    <row r="6" spans="1:26" x14ac:dyDescent="0.35">
      <c r="D6" s="6" t="s">
        <v>13</v>
      </c>
      <c r="E6" s="7">
        <f>Mai!N5</f>
        <v>0</v>
      </c>
      <c r="F6" s="8">
        <f>Mai!N9</f>
        <v>0</v>
      </c>
      <c r="G6" s="2">
        <f>Mai!N13</f>
        <v>0</v>
      </c>
      <c r="H6" s="7">
        <f>Mai!N17</f>
        <v>0</v>
      </c>
      <c r="I6" s="7"/>
      <c r="J6" s="7">
        <v>0</v>
      </c>
      <c r="Z6" s="2" t="b">
        <v>0</v>
      </c>
    </row>
    <row r="7" spans="1:26" x14ac:dyDescent="0.35">
      <c r="A7" s="1" t="s">
        <v>30</v>
      </c>
      <c r="B7" s="2">
        <v>0</v>
      </c>
      <c r="D7" s="6" t="s">
        <v>14</v>
      </c>
      <c r="E7" s="7">
        <f>Juni!N5</f>
        <v>0</v>
      </c>
      <c r="F7" s="8">
        <f>Juni!N9</f>
        <v>0</v>
      </c>
      <c r="G7" s="2">
        <f>Juni!N13</f>
        <v>0</v>
      </c>
      <c r="H7" s="7">
        <f>Juni!N17</f>
        <v>0</v>
      </c>
      <c r="I7" s="7"/>
      <c r="J7" s="7">
        <v>0</v>
      </c>
      <c r="Z7" s="2" t="b">
        <v>0</v>
      </c>
    </row>
    <row r="8" spans="1:26" x14ac:dyDescent="0.35">
      <c r="D8" s="6" t="s">
        <v>15</v>
      </c>
      <c r="E8" s="7">
        <f>Juli!N5</f>
        <v>0</v>
      </c>
      <c r="F8" s="8">
        <f>Juli!N9</f>
        <v>0</v>
      </c>
      <c r="G8" s="2">
        <f>Juli!N13</f>
        <v>0</v>
      </c>
      <c r="H8" s="7">
        <f>Juli!N17</f>
        <v>0</v>
      </c>
      <c r="I8" s="7"/>
      <c r="J8" s="7">
        <v>0</v>
      </c>
    </row>
    <row r="9" spans="1:26" x14ac:dyDescent="0.35">
      <c r="A9" s="1" t="s">
        <v>29</v>
      </c>
      <c r="B9" s="2">
        <v>0</v>
      </c>
      <c r="D9" s="6" t="s">
        <v>16</v>
      </c>
      <c r="E9" s="7">
        <f ca="1">August!N5</f>
        <v>-7.1054273576010019E-15</v>
      </c>
      <c r="F9" s="8">
        <f>August!N9</f>
        <v>0</v>
      </c>
      <c r="G9" s="2">
        <f>August!N13</f>
        <v>0</v>
      </c>
      <c r="H9" s="7">
        <f>August!N17</f>
        <v>31.999999999999993</v>
      </c>
      <c r="I9" s="7"/>
      <c r="J9" s="7">
        <v>0</v>
      </c>
    </row>
    <row r="10" spans="1:26" x14ac:dyDescent="0.35">
      <c r="D10" s="6" t="s">
        <v>17</v>
      </c>
      <c r="E10" s="7">
        <f>September!N5</f>
        <v>0</v>
      </c>
      <c r="F10" s="8">
        <f>September!N9</f>
        <v>0</v>
      </c>
      <c r="G10" s="2">
        <f>September!N13</f>
        <v>0</v>
      </c>
      <c r="H10" s="7">
        <f>September!N17</f>
        <v>0</v>
      </c>
      <c r="I10" s="7"/>
      <c r="J10" s="7">
        <v>0</v>
      </c>
    </row>
    <row r="11" spans="1:26" x14ac:dyDescent="0.35">
      <c r="A11" s="3" t="s">
        <v>38</v>
      </c>
      <c r="B11" s="5">
        <v>46244</v>
      </c>
      <c r="D11" s="6" t="s">
        <v>18</v>
      </c>
      <c r="E11" s="7">
        <f>Oktober!N5</f>
        <v>0</v>
      </c>
      <c r="F11" s="8">
        <f>Oktober!N9</f>
        <v>0</v>
      </c>
      <c r="G11" s="2">
        <f>Oktober!N13</f>
        <v>0</v>
      </c>
      <c r="H11" s="7">
        <f>Oktober!N17</f>
        <v>0</v>
      </c>
      <c r="I11" s="7"/>
      <c r="J11" s="7">
        <v>0</v>
      </c>
    </row>
    <row r="12" spans="1:26" x14ac:dyDescent="0.35">
      <c r="D12" s="6" t="s">
        <v>19</v>
      </c>
      <c r="E12" s="7">
        <f>November!N5</f>
        <v>0</v>
      </c>
      <c r="F12" s="8">
        <f>November!N9</f>
        <v>0</v>
      </c>
      <c r="G12" s="2">
        <f>November!N13</f>
        <v>0</v>
      </c>
      <c r="H12" s="7">
        <f>November!N17</f>
        <v>0</v>
      </c>
      <c r="I12" s="7"/>
      <c r="J12" s="7">
        <v>0</v>
      </c>
    </row>
    <row r="13" spans="1:26" x14ac:dyDescent="0.35">
      <c r="A13" s="3" t="s">
        <v>52</v>
      </c>
      <c r="B13" s="5">
        <v>46247</v>
      </c>
      <c r="D13" s="6" t="s">
        <v>20</v>
      </c>
      <c r="E13" s="7">
        <f>Dezember!N5</f>
        <v>0</v>
      </c>
      <c r="F13" s="8">
        <f>Dezember!N9</f>
        <v>0</v>
      </c>
      <c r="G13" s="2">
        <f>Dezember!N13</f>
        <v>0</v>
      </c>
      <c r="H13" s="7">
        <f>Dezember!N17</f>
        <v>0</v>
      </c>
      <c r="I13" s="7"/>
      <c r="J13" s="7">
        <v>0</v>
      </c>
    </row>
    <row r="14" spans="1:26" x14ac:dyDescent="0.35">
      <c r="E14" s="7"/>
      <c r="J14" s="7"/>
    </row>
    <row r="15" spans="1:26" x14ac:dyDescent="0.35">
      <c r="A15" s="3" t="s">
        <v>27</v>
      </c>
      <c r="B15" s="7">
        <v>38.5</v>
      </c>
      <c r="D15" s="9" t="s">
        <v>23</v>
      </c>
      <c r="E15" s="7">
        <f ca="1">SUM(E2:E13)</f>
        <v>-7.1054273576010019E-15</v>
      </c>
      <c r="F15" s="8">
        <f>SUM(F2:F13)</f>
        <v>0</v>
      </c>
      <c r="G15" s="2">
        <f>SUM(G2:G13)</f>
        <v>0</v>
      </c>
      <c r="H15" s="7">
        <f>SUM(H2:H13)</f>
        <v>31.999999999999993</v>
      </c>
      <c r="I15" s="7"/>
      <c r="J15" s="7">
        <f>SUM(J2:J13)</f>
        <v>0</v>
      </c>
    </row>
    <row r="16" spans="1:26" x14ac:dyDescent="0.35">
      <c r="A16" s="6" t="s">
        <v>9</v>
      </c>
      <c r="B16" s="7">
        <f>Januar!N27</f>
        <v>38.5</v>
      </c>
    </row>
    <row r="17" spans="1:7" x14ac:dyDescent="0.35">
      <c r="A17" s="6" t="s">
        <v>10</v>
      </c>
      <c r="B17" s="7">
        <f>Februar!N27</f>
        <v>38.5</v>
      </c>
      <c r="D17" s="4" t="s">
        <v>39</v>
      </c>
      <c r="E17" s="7">
        <f ca="1">SUM(E2:E13)+B9-J15</f>
        <v>-7.1054273576010019E-15</v>
      </c>
    </row>
    <row r="18" spans="1:7" x14ac:dyDescent="0.35">
      <c r="A18" s="6" t="s">
        <v>11</v>
      </c>
      <c r="B18" s="7">
        <f>März!N27</f>
        <v>38.5</v>
      </c>
      <c r="D18" s="9" t="s">
        <v>40</v>
      </c>
      <c r="G18" s="2">
        <f>B5+B7-G15</f>
        <v>0</v>
      </c>
    </row>
    <row r="19" spans="1:7" x14ac:dyDescent="0.35">
      <c r="A19" s="6" t="s">
        <v>12</v>
      </c>
      <c r="B19" s="7">
        <f>April!N27</f>
        <v>38.5</v>
      </c>
    </row>
    <row r="20" spans="1:7" x14ac:dyDescent="0.35">
      <c r="A20" s="6" t="s">
        <v>13</v>
      </c>
      <c r="B20" s="7">
        <f>Mai!N27</f>
        <v>38.5</v>
      </c>
    </row>
    <row r="21" spans="1:7" x14ac:dyDescent="0.35">
      <c r="A21" s="6" t="s">
        <v>14</v>
      </c>
      <c r="B21" s="7">
        <f>Juni!N27</f>
        <v>38.5</v>
      </c>
    </row>
    <row r="22" spans="1:7" x14ac:dyDescent="0.35">
      <c r="A22" s="6" t="s">
        <v>15</v>
      </c>
      <c r="B22" s="7">
        <f>Juli!N27</f>
        <v>38.5</v>
      </c>
    </row>
    <row r="23" spans="1:7" x14ac:dyDescent="0.35">
      <c r="A23" s="6" t="s">
        <v>16</v>
      </c>
      <c r="B23" s="7">
        <f>August!N27</f>
        <v>38.5</v>
      </c>
    </row>
    <row r="24" spans="1:7" x14ac:dyDescent="0.35">
      <c r="A24" s="6" t="s">
        <v>17</v>
      </c>
      <c r="B24" s="7">
        <f>September!N27</f>
        <v>38.5</v>
      </c>
    </row>
    <row r="25" spans="1:7" x14ac:dyDescent="0.35">
      <c r="A25" s="6" t="s">
        <v>18</v>
      </c>
      <c r="B25" s="7">
        <f>Oktober!N27</f>
        <v>38.5</v>
      </c>
    </row>
    <row r="26" spans="1:7" x14ac:dyDescent="0.35">
      <c r="A26" s="6" t="s">
        <v>19</v>
      </c>
      <c r="B26" s="7">
        <f>November!N27</f>
        <v>38.5</v>
      </c>
    </row>
    <row r="27" spans="1:7" x14ac:dyDescent="0.35">
      <c r="A27" s="6" t="s">
        <v>20</v>
      </c>
      <c r="B27" s="7">
        <f>Dezember!N27</f>
        <v>38.5</v>
      </c>
    </row>
    <row r="29" spans="1:7" x14ac:dyDescent="0.35">
      <c r="A29" s="3" t="s">
        <v>42</v>
      </c>
      <c r="C29" s="3" t="s">
        <v>6</v>
      </c>
    </row>
    <row r="30" spans="1:7" x14ac:dyDescent="0.35">
      <c r="A30" s="6" t="s">
        <v>43</v>
      </c>
      <c r="C30" s="7">
        <v>8</v>
      </c>
    </row>
    <row r="31" spans="1:7" x14ac:dyDescent="0.35">
      <c r="A31" s="6" t="s">
        <v>44</v>
      </c>
      <c r="C31" s="7">
        <v>8</v>
      </c>
    </row>
    <row r="32" spans="1:7" x14ac:dyDescent="0.35">
      <c r="A32" s="6" t="s">
        <v>45</v>
      </c>
      <c r="C32" s="7">
        <v>8</v>
      </c>
    </row>
    <row r="33" spans="1:3" x14ac:dyDescent="0.35">
      <c r="A33" s="6" t="s">
        <v>46</v>
      </c>
      <c r="C33" s="7">
        <v>8</v>
      </c>
    </row>
    <row r="34" spans="1:3" x14ac:dyDescent="0.35">
      <c r="A34" s="6" t="s">
        <v>47</v>
      </c>
      <c r="C34" s="7">
        <v>6.5</v>
      </c>
    </row>
    <row r="35" spans="1:3" x14ac:dyDescent="0.35">
      <c r="A35" s="6" t="s">
        <v>48</v>
      </c>
      <c r="C35" s="7">
        <f t="shared" ref="C35:C36" si="0">IF(Z6=TRUE,$B$15/$B$37,0)</f>
        <v>0</v>
      </c>
    </row>
    <row r="36" spans="1:3" x14ac:dyDescent="0.35">
      <c r="A36" s="6" t="s">
        <v>49</v>
      </c>
      <c r="C36" s="7">
        <f t="shared" si="0"/>
        <v>0</v>
      </c>
    </row>
    <row r="37" spans="1:3" x14ac:dyDescent="0.35">
      <c r="A37" s="14" t="s">
        <v>51</v>
      </c>
      <c r="B37" s="2">
        <f>COUNTIF(Z1:Z7,"WAHR")</f>
        <v>5</v>
      </c>
    </row>
    <row r="39" spans="1:3" x14ac:dyDescent="0.35">
      <c r="A39" s="10"/>
    </row>
    <row r="42" spans="1:3" x14ac:dyDescent="0.35">
      <c r="A42" s="10"/>
    </row>
    <row r="44" spans="1:3" x14ac:dyDescent="0.3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5" x14ac:dyDescent="0.35"/>
  <cols>
    <col min="19" max="19" width="34.6328125" bestFit="1" customWidth="1"/>
    <col min="21" max="21" width="0" hidden="1" customWidth="1"/>
  </cols>
  <sheetData>
    <row r="1" spans="19:21" x14ac:dyDescent="0.35">
      <c r="S1" s="12" t="s">
        <v>31</v>
      </c>
      <c r="U1" t="s">
        <v>65</v>
      </c>
    </row>
    <row r="2" spans="19:21" x14ac:dyDescent="0.35">
      <c r="S2" s="16"/>
      <c r="U2" t="s">
        <v>63</v>
      </c>
    </row>
    <row r="3" spans="19:21" x14ac:dyDescent="0.35">
      <c r="S3" s="15" t="s">
        <v>35</v>
      </c>
      <c r="U3" t="s">
        <v>22</v>
      </c>
    </row>
    <row r="4" spans="19:21" x14ac:dyDescent="0.35">
      <c r="S4" s="15" t="s">
        <v>32</v>
      </c>
      <c r="U4" t="s">
        <v>62</v>
      </c>
    </row>
    <row r="5" spans="19:21" x14ac:dyDescent="0.35">
      <c r="S5" s="16"/>
      <c r="U5" t="s">
        <v>64</v>
      </c>
    </row>
    <row r="6" spans="19:21" x14ac:dyDescent="0.35">
      <c r="S6" s="17" t="s">
        <v>33</v>
      </c>
      <c r="U6" t="s">
        <v>66</v>
      </c>
    </row>
    <row r="7" spans="19:21" x14ac:dyDescent="0.35">
      <c r="S7" s="17" t="s">
        <v>34</v>
      </c>
    </row>
    <row r="8" spans="19:21" x14ac:dyDescent="0.35">
      <c r="S8" s="16"/>
    </row>
    <row r="9" spans="19:21" x14ac:dyDescent="0.35">
      <c r="S9" s="18" t="s">
        <v>53</v>
      </c>
    </row>
    <row r="20" spans="19:20" ht="15" customHeight="1" x14ac:dyDescent="0.35">
      <c r="T20" s="38"/>
    </row>
    <row r="21" spans="19:20" ht="15" customHeight="1" x14ac:dyDescent="0.35">
      <c r="T21" s="38"/>
    </row>
    <row r="23" spans="19:20" x14ac:dyDescent="0.35">
      <c r="S23" s="47" t="s">
        <v>55</v>
      </c>
    </row>
    <row r="24" spans="19:20" x14ac:dyDescent="0.35">
      <c r="S24" s="47"/>
    </row>
    <row r="27" spans="19:20" x14ac:dyDescent="0.3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2026-09-14T13:50:58Z</dcterms:modified>
</cp:coreProperties>
</file>