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E710D730-C46C-F04E-8B77-C2130B37FC76}" xr6:coauthVersionLast="47" xr6:coauthVersionMax="47" xr10:uidLastSave="{00000000-0000-0000-0000-000000000000}"/>
  <bookViews>
    <workbookView xWindow="10560" yWindow="25812"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12" i="7"/>
  <c r="G13"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5" i="7"/>
  <c r="I6" i="7"/>
  <c r="I7" i="7"/>
  <c r="I8" i="7"/>
  <c r="I9" i="7"/>
  <c r="I10" i="7"/>
  <c r="I11" i="7"/>
  <c r="I12" i="7"/>
  <c r="I13" i="7"/>
  <c r="I14" i="7"/>
  <c r="I15" i="7"/>
  <c r="I16" i="7"/>
  <c r="I17" i="7"/>
  <c r="I18" i="7"/>
  <c r="I19" i="7"/>
  <c r="I20" i="7"/>
  <c r="I26" i="7"/>
  <c r="I27" i="7"/>
  <c r="I5" i="6"/>
  <c r="I7" i="6"/>
  <c r="I8" i="6"/>
  <c r="I14" i="6"/>
  <c r="I15" i="6"/>
  <c r="I21" i="6"/>
  <c r="I22" i="6"/>
  <c r="I28" i="6"/>
  <c r="I29" i="6"/>
  <c r="I3" i="5"/>
  <c r="I4" i="5"/>
  <c r="I10" i="5"/>
  <c r="I11" i="5"/>
  <c r="I17" i="5"/>
  <c r="I18" i="5"/>
  <c r="I24" i="5"/>
  <c r="I25" i="5"/>
  <c r="I26" i="5"/>
  <c r="I31" i="5"/>
  <c r="I32" i="5"/>
  <c r="I2" i="5"/>
  <c r="I5" i="4"/>
  <c r="I6" i="4"/>
  <c r="I7" i="4"/>
  <c r="I13" i="4"/>
  <c r="I19" i="4"/>
  <c r="I20" i="4"/>
  <c r="I26" i="4"/>
  <c r="I27" i="4"/>
  <c r="I8" i="1"/>
  <c r="I9" i="1"/>
  <c r="I15" i="1"/>
  <c r="I16" i="1"/>
  <c r="I22" i="1"/>
  <c r="I23" i="1"/>
  <c r="I29" i="1"/>
  <c r="I30" i="1"/>
  <c r="I2" i="1"/>
  <c r="I8" i="2"/>
  <c r="I9" i="2"/>
  <c r="I15" i="2"/>
  <c r="I16" i="2"/>
  <c r="I22" i="2"/>
  <c r="I23"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9" i="3"/>
  <c r="H13" i="3"/>
  <c r="H8" i="3"/>
  <c r="H27" i="3"/>
  <c r="H29" i="3"/>
  <c r="H16" i="3"/>
  <c r="H20" i="3"/>
  <c r="H15" i="3"/>
  <c r="H28" i="3"/>
  <c r="H32" i="3"/>
  <c r="H21" i="3"/>
  <c r="H14" i="3"/>
  <c r="H25" i="3"/>
  <c r="H18" i="3"/>
  <c r="H6" i="3"/>
  <c r="H24" i="3"/>
  <c r="H23" i="3"/>
  <c r="H3" i="3"/>
  <c r="H30" i="3"/>
  <c r="H11" i="3"/>
  <c r="H4" i="3"/>
  <c r="H10" i="3"/>
  <c r="H31" i="3"/>
  <c r="H17" i="3"/>
  <c r="H22"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 i="11"/>
  <c r="H9" i="12"/>
  <c r="H7" i="4"/>
  <c r="H26" i="5"/>
  <c r="H2" i="5"/>
  <c r="H26" i="12"/>
  <c r="H16" i="8"/>
  <c r="H27" i="12"/>
  <c r="H15" i="5"/>
  <c r="H12" i="5"/>
  <c r="H21" i="12"/>
  <c r="H7" i="2"/>
  <c r="H6" i="5"/>
  <c r="H28" i="1"/>
  <c r="H27" i="7"/>
  <c r="H12" i="3"/>
  <c r="H29" i="8"/>
  <c r="H17" i="7"/>
  <c r="H26" i="11"/>
  <c r="H5" i="10"/>
  <c r="H24" i="10"/>
  <c r="H5" i="9"/>
  <c r="H15" i="9"/>
  <c r="H24" i="5"/>
  <c r="H30" i="6"/>
  <c r="H13" i="1"/>
  <c r="H31" i="12"/>
  <c r="H6" i="10"/>
  <c r="H21" i="7"/>
  <c r="H18" i="7"/>
  <c r="H30" i="7"/>
  <c r="H10" i="11"/>
  <c r="H6" i="6"/>
  <c r="H15" i="8"/>
  <c r="H5" i="2"/>
  <c r="H14" i="4"/>
  <c r="H4" i="11"/>
  <c r="H23" i="11"/>
  <c r="H3" i="5"/>
  <c r="H27" i="6"/>
  <c r="H9" i="9"/>
  <c r="H18" i="4"/>
  <c r="H14" i="11"/>
  <c r="H6" i="11"/>
  <c r="H31" i="8"/>
  <c r="H16" i="7"/>
  <c r="H15" i="12"/>
  <c r="H28" i="6"/>
  <c r="H25" i="5"/>
  <c r="H27" i="2"/>
  <c r="H23" i="12"/>
  <c r="H19" i="10"/>
  <c r="H4" i="10"/>
  <c r="H28" i="7"/>
  <c r="H11" i="4"/>
  <c r="H10" i="8"/>
  <c r="H2" i="7"/>
  <c r="H15" i="6"/>
  <c r="H25" i="10"/>
  <c r="H8" i="10"/>
  <c r="H18" i="6"/>
  <c r="H19" i="8"/>
  <c r="H13" i="9"/>
  <c r="H24" i="9"/>
  <c r="H20" i="4"/>
  <c r="H19" i="5"/>
  <c r="H14" i="5"/>
  <c r="H9" i="10"/>
  <c r="H30" i="1"/>
  <c r="H29" i="4"/>
  <c r="H11" i="7"/>
  <c r="H4" i="9"/>
  <c r="H28" i="2"/>
  <c r="H17" i="4"/>
  <c r="H20" i="2"/>
  <c r="H6" i="1"/>
  <c r="H21" i="5"/>
  <c r="H27" i="11"/>
  <c r="H25" i="11"/>
  <c r="H12" i="12"/>
  <c r="H16" i="2"/>
  <c r="H31" i="4"/>
  <c r="H14" i="8"/>
  <c r="H5" i="11"/>
  <c r="H9" i="1"/>
  <c r="H8" i="9"/>
  <c r="H9" i="6"/>
  <c r="H14" i="6"/>
  <c r="H10" i="7"/>
  <c r="H29" i="11"/>
  <c r="H25" i="2"/>
  <c r="H5" i="5"/>
  <c r="H18" i="8"/>
  <c r="H13" i="8"/>
  <c r="H19" i="9"/>
  <c r="H26" i="2"/>
  <c r="H2" i="9"/>
  <c r="H3" i="9"/>
  <c r="H17" i="9"/>
  <c r="H28" i="12"/>
  <c r="H17" i="2"/>
  <c r="H2" i="2"/>
  <c r="H22" i="1"/>
  <c r="H31" i="5"/>
  <c r="H6" i="7"/>
  <c r="H18" i="1"/>
  <c r="H12" i="7"/>
  <c r="H2" i="4"/>
  <c r="H4" i="4"/>
  <c r="H24" i="2"/>
  <c r="H6" i="8"/>
  <c r="H8" i="6"/>
  <c r="H28" i="9"/>
  <c r="H14" i="2"/>
  <c r="H20" i="8"/>
  <c r="H17" i="1"/>
  <c r="H18" i="11"/>
  <c r="H11" i="2"/>
  <c r="H9" i="2"/>
  <c r="H4" i="6"/>
  <c r="H15" i="1"/>
  <c r="H25" i="12"/>
  <c r="H11" i="8"/>
  <c r="H4" i="2"/>
  <c r="H31" i="7"/>
  <c r="H16" i="6"/>
  <c r="H20" i="1"/>
  <c r="H27" i="5"/>
  <c r="H11" i="5"/>
  <c r="H7" i="6"/>
  <c r="H5" i="8"/>
  <c r="H24" i="11"/>
  <c r="H23" i="1"/>
  <c r="H23" i="6"/>
  <c r="H2" i="6"/>
  <c r="H29" i="9"/>
  <c r="H13" i="11"/>
  <c r="H13" i="4"/>
  <c r="H18" i="5"/>
  <c r="H2" i="8"/>
  <c r="H4" i="7"/>
  <c r="H17" i="8"/>
  <c r="H22" i="12"/>
  <c r="H13" i="10"/>
  <c r="H8" i="5"/>
  <c r="H12" i="2"/>
  <c r="H16" i="10"/>
  <c r="H26" i="6"/>
  <c r="H19" i="3"/>
  <c r="H26" i="4"/>
  <c r="H28" i="8"/>
  <c r="H19" i="4"/>
  <c r="H9" i="5"/>
  <c r="H6" i="9"/>
  <c r="H32" i="1"/>
  <c r="H17" i="10"/>
  <c r="H10" i="4"/>
  <c r="H7" i="11"/>
  <c r="H10" i="1"/>
  <c r="H12" i="8"/>
  <c r="H22" i="4"/>
  <c r="H7" i="1"/>
  <c r="H26" i="7"/>
  <c r="H28" i="4"/>
  <c r="H20" i="5"/>
  <c r="H22" i="9"/>
  <c r="H2" i="10"/>
  <c r="H10" i="12"/>
  <c r="H25" i="9"/>
  <c r="H20" i="6"/>
  <c r="H29" i="7"/>
  <c r="H21" i="6"/>
  <c r="H31" i="9"/>
  <c r="H12" i="4"/>
  <c r="H14" i="10"/>
  <c r="H21" i="10"/>
  <c r="H4" i="5"/>
  <c r="H22" i="8"/>
  <c r="H12" i="11"/>
  <c r="H21" i="8"/>
  <c r="H7" i="9"/>
  <c r="H32" i="10"/>
  <c r="H26" i="8"/>
  <c r="H4" i="8"/>
  <c r="H15" i="4"/>
  <c r="H20" i="12"/>
  <c r="H23" i="2"/>
  <c r="H11" i="10"/>
  <c r="H16" i="5"/>
  <c r="H26" i="1"/>
  <c r="H2" i="1"/>
  <c r="H8" i="4"/>
  <c r="H8" i="7"/>
  <c r="H3" i="4"/>
  <c r="H25" i="6"/>
  <c r="H22" i="10"/>
  <c r="H24" i="4"/>
  <c r="H24" i="1"/>
  <c r="H10" i="9"/>
  <c r="H26" i="10"/>
  <c r="H3" i="2"/>
  <c r="H10" i="5"/>
  <c r="H26" i="9"/>
  <c r="H9" i="8"/>
  <c r="H16" i="9"/>
  <c r="H20" i="11"/>
  <c r="H12" i="6"/>
  <c r="H12" i="9"/>
  <c r="H6" i="2"/>
  <c r="H14" i="9"/>
  <c r="H2" i="12"/>
  <c r="H8" i="8"/>
  <c r="H25" i="7"/>
  <c r="H23" i="9"/>
  <c r="H18" i="12"/>
  <c r="H29" i="2"/>
  <c r="H15" i="10"/>
  <c r="H13" i="2"/>
  <c r="H21" i="1"/>
  <c r="H22" i="11"/>
  <c r="H16" i="4"/>
  <c r="H11" i="11"/>
  <c r="H3" i="6"/>
  <c r="H30" i="4"/>
  <c r="H28" i="5"/>
  <c r="H6" i="4"/>
  <c r="H8" i="1"/>
  <c r="H29" i="6"/>
  <c r="H9" i="4"/>
  <c r="H17" i="5"/>
  <c r="H21" i="4"/>
  <c r="H18" i="10"/>
  <c r="H14" i="12"/>
  <c r="H11" i="9"/>
  <c r="H25" i="1"/>
  <c r="H22" i="6"/>
  <c r="H8" i="11"/>
  <c r="H22" i="7"/>
  <c r="H23" i="8"/>
  <c r="H13" i="5"/>
  <c r="H9" i="7"/>
  <c r="H23" i="10"/>
  <c r="H15" i="11"/>
  <c r="H24" i="7"/>
  <c r="H3" i="8"/>
  <c r="H16" i="12"/>
  <c r="H29" i="12"/>
  <c r="H19" i="6"/>
  <c r="H3" i="12"/>
  <c r="H19" i="7"/>
  <c r="H20" i="10"/>
  <c r="H5" i="3"/>
  <c r="H11" i="12"/>
  <c r="H24" i="12"/>
  <c r="H30" i="9"/>
  <c r="H20" i="7"/>
  <c r="H22" i="2"/>
  <c r="H27" i="9"/>
  <c r="H30" i="11"/>
  <c r="H5" i="12"/>
  <c r="H21" i="11"/>
  <c r="H15" i="7"/>
  <c r="H17" i="12"/>
  <c r="H13" i="12"/>
  <c r="H21" i="9"/>
  <c r="H11" i="6"/>
  <c r="H21" i="2"/>
  <c r="H5" i="7"/>
  <c r="H25" i="8"/>
  <c r="H4" i="12"/>
  <c r="H8" i="2"/>
  <c r="H31" i="10"/>
  <c r="H12" i="1"/>
  <c r="H19" i="2"/>
  <c r="H27" i="4"/>
  <c r="H29" i="10"/>
  <c r="H27" i="8"/>
  <c r="H17" i="11"/>
  <c r="H14" i="1"/>
  <c r="H30" i="5"/>
  <c r="H18" i="9"/>
  <c r="H8" i="12"/>
  <c r="H30" i="8"/>
  <c r="H24" i="8"/>
  <c r="H3" i="10"/>
  <c r="H7" i="5"/>
  <c r="H24" i="6"/>
  <c r="H5" i="1"/>
  <c r="H17" i="6"/>
  <c r="H18" i="2"/>
  <c r="H32" i="5"/>
  <c r="H5" i="4"/>
  <c r="H27" i="1"/>
  <c r="H30" i="12"/>
  <c r="H11" i="1"/>
  <c r="H19" i="1"/>
  <c r="H7" i="8"/>
  <c r="H31" i="1"/>
  <c r="H15" i="2"/>
  <c r="H10" i="2"/>
  <c r="H23" i="4"/>
  <c r="H12" i="10"/>
  <c r="H7" i="7"/>
  <c r="H16" i="11"/>
  <c r="H29" i="5"/>
  <c r="H19" i="12"/>
  <c r="H13" i="6"/>
  <c r="H25" i="4"/>
  <c r="H3" i="7"/>
  <c r="H4" i="1"/>
  <c r="H29" i="1"/>
  <c r="H16" i="1"/>
  <c r="H3" i="1"/>
  <c r="H6" i="12"/>
  <c r="H9" i="11"/>
  <c r="H31" i="6"/>
  <c r="H26" i="3"/>
  <c r="H7" i="12"/>
  <c r="H23" i="5"/>
  <c r="H23" i="7"/>
  <c r="H7" i="10"/>
  <c r="H28" i="11"/>
  <c r="H28" i="10"/>
  <c r="H20" i="9"/>
  <c r="H22" i="5"/>
  <c r="H10" i="10"/>
  <c r="H10" i="6"/>
  <c r="H3" i="11"/>
  <c r="H19" i="11"/>
  <c r="H32" i="12"/>
  <c r="H14" i="7"/>
  <c r="H31" i="11"/>
  <c r="H13" i="7"/>
  <c r="H32" i="8"/>
  <c r="H30" i="10"/>
  <c r="H32" i="7"/>
  <c r="I32" i="8" l="1"/>
  <c r="I26" i="8"/>
  <c r="I28" i="8"/>
  <c r="I27" i="8"/>
  <c r="I25" i="8"/>
  <c r="I29" i="8"/>
  <c r="I20" i="8"/>
  <c r="I21" i="8"/>
  <c r="I22" i="8"/>
  <c r="I19" i="8"/>
  <c r="I18" i="8"/>
  <c r="I15" i="8"/>
  <c r="I14" i="8"/>
  <c r="I11" i="8"/>
  <c r="I13" i="8"/>
  <c r="I12" i="8"/>
  <c r="I4" i="8"/>
  <c r="I6" i="8"/>
  <c r="I7" i="8"/>
  <c r="I8" i="8"/>
  <c r="I5" i="8"/>
  <c r="I21" i="7"/>
  <c r="I25" i="7"/>
  <c r="I23" i="7"/>
  <c r="I24" i="7"/>
  <c r="I22" i="7"/>
  <c r="I28" i="7"/>
  <c r="I29" i="7"/>
  <c r="I30" i="7"/>
  <c r="I32" i="7"/>
  <c r="I31" i="7"/>
  <c r="G18" i="7"/>
  <c r="G17" i="7"/>
  <c r="G16" i="7"/>
  <c r="G15" i="7"/>
  <c r="G14" i="7"/>
  <c r="G11" i="7"/>
  <c r="G10" i="7"/>
  <c r="G9" i="7"/>
  <c r="G8" i="7"/>
  <c r="G7" i="7"/>
  <c r="I2" i="7"/>
  <c r="I3" i="7"/>
  <c r="I4" i="7"/>
  <c r="I30" i="6"/>
  <c r="I31" i="6"/>
  <c r="I6" i="6"/>
  <c r="I4" i="6"/>
  <c r="I2" i="6"/>
  <c r="I3" i="6"/>
  <c r="I26" i="6"/>
  <c r="I27" i="6"/>
  <c r="I25" i="6"/>
  <c r="I23" i="6"/>
  <c r="I24" i="6"/>
  <c r="I16" i="6"/>
  <c r="I20" i="6"/>
  <c r="I19" i="6"/>
  <c r="I17" i="6"/>
  <c r="I18" i="6"/>
  <c r="I10" i="6"/>
  <c r="I11" i="6"/>
  <c r="I12" i="6"/>
  <c r="I13" i="6"/>
  <c r="I9" i="6"/>
  <c r="I30" i="5"/>
  <c r="I29" i="5"/>
  <c r="I28" i="5"/>
  <c r="I27" i="5"/>
  <c r="I22" i="5"/>
  <c r="I23" i="5"/>
  <c r="I20" i="5"/>
  <c r="I19" i="5"/>
  <c r="I21" i="5"/>
  <c r="I12" i="5"/>
  <c r="I16" i="5"/>
  <c r="I14" i="5"/>
  <c r="I13" i="5"/>
  <c r="I15" i="5"/>
  <c r="I7" i="5"/>
  <c r="I6" i="5"/>
  <c r="I5" i="5"/>
  <c r="I9" i="5"/>
  <c r="I8" i="5"/>
  <c r="I30" i="4"/>
  <c r="I29" i="4"/>
  <c r="I31" i="4"/>
  <c r="I28" i="4"/>
  <c r="I2" i="4"/>
  <c r="I3" i="4"/>
  <c r="I4" i="4"/>
  <c r="I21" i="4"/>
  <c r="I24" i="4"/>
  <c r="I23" i="4"/>
  <c r="I22" i="4"/>
  <c r="I25" i="4"/>
  <c r="I16" i="4"/>
  <c r="I14" i="4"/>
  <c r="I15" i="4"/>
  <c r="I17" i="4"/>
  <c r="I18" i="4"/>
  <c r="I11" i="4"/>
  <c r="I12" i="4"/>
  <c r="I8" i="4"/>
  <c r="I9" i="4"/>
  <c r="I10" i="4"/>
  <c r="I32" i="1"/>
  <c r="I31" i="1"/>
  <c r="I27" i="1"/>
  <c r="I25" i="1"/>
  <c r="I28" i="1"/>
  <c r="I24" i="1"/>
  <c r="I26" i="1"/>
  <c r="I19" i="1"/>
  <c r="I20" i="1"/>
  <c r="I17" i="1"/>
  <c r="I21" i="1"/>
  <c r="I18" i="1"/>
  <c r="I14" i="1"/>
  <c r="I11" i="1"/>
  <c r="I10" i="1"/>
  <c r="I13" i="1"/>
  <c r="I12" i="1"/>
  <c r="I3" i="1"/>
  <c r="I6" i="1"/>
  <c r="I4" i="1"/>
  <c r="I5" i="1"/>
  <c r="I7" i="1"/>
  <c r="I27" i="2"/>
  <c r="I26" i="2"/>
  <c r="I24" i="2"/>
  <c r="I25" i="2"/>
  <c r="I28" i="2"/>
  <c r="I19" i="2"/>
  <c r="I17" i="2"/>
  <c r="I21" i="2"/>
  <c r="I20" i="2"/>
  <c r="I18" i="2"/>
  <c r="I12" i="2"/>
  <c r="I11" i="2"/>
  <c r="I10" i="2"/>
  <c r="I14" i="2"/>
  <c r="I13" i="2"/>
  <c r="I7" i="2"/>
  <c r="I5" i="2"/>
  <c r="I4"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7" l="1"/>
  <c r="H8"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<sst xmlns="http://schemas.openxmlformats.org/spreadsheetml/2006/main" count="645" uniqueCount="86">
  <si>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</si>
  <si>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</si>
  <si>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</si>
  <si>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</si>
  <si>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</si>
  <si>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</si>
  <si>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</si>
  <si>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</si>
  <si>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</si>
  <si>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</si>
  <si>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</si>
  <si>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</si>
  <si>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</si>
  <si>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</si>
  <si>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</si>
  <si>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</si>
  <si>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</si>
  <si>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</si>
  <si>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</si>
  <si>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</si>
  <si>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</si>
  <si>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</si>
  <si>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</si>
  <si>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</si>
  <si>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</si>
  <si>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</si>
  <si>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</si>
  <si>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</si>
  <si>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</si>
  <si>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</si>
  <si>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</si>
  <si>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</si>
  <si>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</si>
  <si>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</si>
  <si>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</si>
  <si>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</si>
  <si>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</si>
  <si>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</si>
  <si>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</si>
  <si>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</si>
  <si>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</si>
  <si>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</si>
  <si>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</si>
  <si>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</si>
  <si>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</si>
  <si>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</si>
  <si>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</si>
  <si>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</si>
  <si>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</si>
  <si>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</si>
  <si>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</si>
  <si>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</si>
  <si>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</si>
  <si>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</si>
  <si>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</si>
  <si>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</si>
  <si>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</si>
  <si>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</si>
  <si>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</si>
  <si>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</si>
  <si>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</si>
  <si>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</si>
  <si>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</si>
  <si>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</si>
  <si>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</si>
  <si>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</si>
  <si>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</si>
  <si>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</si>
  <si>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</si>
  <si>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</si>
  <si>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</si>
  <si>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</si>
  <si>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Büro</t>
  </si>
  <si>
    <t>Wien</t>
  </si>
  <si>
    <t>Wertingen</t>
  </si>
  <si>
    <t>Entmannsberg</t>
  </si>
  <si>
    <t>Hohenburg</t>
  </si>
  <si>
    <t>Hochenburg</t>
  </si>
  <si>
    <t>Emtmannsberg</t>
  </si>
  <si>
    <t>Stuttgart</t>
  </si>
  <si>
    <t>Osterhofen</t>
  </si>
  <si>
    <t>August SCHÖNWETTER</t>
  </si>
  <si>
    <t>Eichstätt</t>
  </si>
  <si>
    <t xml:space="preserve">Gruibingen </t>
  </si>
  <si>
    <t>Trifftern</t>
  </si>
  <si>
    <t xml:space="preserve">Ornbau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</si>
</sst>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6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72</v>
      </c>
      <c r="K3" s="39"/>
      <c r="L3" s="39"/>
      <c r="M3" s="42" t="str">
        <f>Gesamt!A3</f>
        <v>August SCHÖNWETTER</v>
      </c>
      <c r="N3" s="42"/>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35">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72</v>
      </c>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35">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O8" s="35"/>
      <c r="Q8" s="7"/>
    </row>
    <row r="9" spans="1:21" x14ac:dyDescent="0.35">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21" x14ac:dyDescent="0.35">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73</v>
      </c>
      <c r="K10" s="39">
        <v>30</v>
      </c>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39" t="s">
        <v>74</v>
      </c>
      <c r="K12" s="39">
        <v>35.299999999999997</v>
      </c>
      <c r="L12" s="39">
        <v>27.9</v>
      </c>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74</v>
      </c>
      <c r="K13" s="39">
        <v>35.299999999999997</v>
      </c>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74</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74</v>
      </c>
      <c r="K15" s="39">
        <v>35.299999999999997</v>
      </c>
      <c r="L15" s="39">
        <v>27.9</v>
      </c>
      <c r="M15" s="1" t="s">
        <v>58</v>
      </c>
      <c r="N15">
        <f>Gesamt!B5+Gesamt!B7-Gesamt!G2</f>
        <v>75</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74</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74</v>
      </c>
      <c r="K17" s="39">
        <v>35.299999999999997</v>
      </c>
      <c r="L17" s="39">
        <v>27.9</v>
      </c>
      <c r="M17" s="1" t="s">
        <v>50</v>
      </c>
      <c r="N17" s="27">
        <f>SUM(G2:G32)</f>
        <v>152.49999999999997</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39" t="s">
        <v>74</v>
      </c>
      <c r="K18" s="39">
        <v>35.299999999999997</v>
      </c>
      <c r="L18" s="39">
        <v>27.9</v>
      </c>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39" t="s">
        <v>74</v>
      </c>
      <c r="K19" s="39">
        <v>35.299999999999997</v>
      </c>
      <c r="L19" s="39">
        <v>27.9</v>
      </c>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74</v>
      </c>
      <c r="K20" s="39">
        <v>35.299999999999997</v>
      </c>
      <c r="L20" s="39">
        <v>27.9</v>
      </c>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74</v>
      </c>
      <c r="K21" s="39">
        <v>35.299999999999997</v>
      </c>
      <c r="L21" s="39">
        <v>27.9</v>
      </c>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74</v>
      </c>
      <c r="K22" s="39">
        <v>35.299999999999997</v>
      </c>
      <c r="L22" s="39">
        <v>27.9</v>
      </c>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74</v>
      </c>
      <c r="K23" s="39">
        <v>35.299999999999997</v>
      </c>
      <c r="L23" s="39">
        <v>27.9</v>
      </c>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74</v>
      </c>
      <c r="K24" s="39">
        <v>35.299999999999997</v>
      </c>
      <c r="L24" s="39">
        <v>27.9</v>
      </c>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41" t="s">
        <v>74</v>
      </c>
      <c r="K25" s="39">
        <v>35.299999999999997</v>
      </c>
      <c r="L25" s="39">
        <v>27.9</v>
      </c>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73</v>
      </c>
      <c r="K27" s="39">
        <v>30</v>
      </c>
      <c r="L27" s="39">
        <v>22.05</v>
      </c>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v>22.05</v>
      </c>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73</v>
      </c>
      <c r="K29" s="39">
        <v>30</v>
      </c>
      <c r="L29" s="39">
        <v>22.05</v>
      </c>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67" priority="1">
      <formula>$C2="Feiertag"</formula>
    </cfRule>
    <cfRule type="expression" dxfId="6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35.299999999999997</v>
      </c>
      <c r="L3" s="39">
        <v>27.9</v>
      </c>
      <c r="M3" s="42" t="str">
        <f>Gesamt!A3</f>
        <v>August SCHÖNWETTER</v>
      </c>
      <c r="N3" s="42"/>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35.299999999999997</v>
      </c>
      <c r="L4" s="39">
        <v>27.9</v>
      </c>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35.299999999999997</v>
      </c>
      <c r="L5" s="39">
        <v>27.9</v>
      </c>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35.299999999999997</v>
      </c>
      <c r="L6" s="39">
        <v>27.9</v>
      </c>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35.299999999999997</v>
      </c>
      <c r="L7" s="39">
        <v>27.9</v>
      </c>
      <c r="M7" s="1" t="s">
        <v>59</v>
      </c>
      <c r="N7" s="27">
        <f ca="1">Gesamt!B9+SUM(Gesamt!E2:E3)-SUM(Gesamt!J2:J3)</f>
        <v>-5.5067062021407764E-14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75</v>
      </c>
      <c r="K8" s="39">
        <v>35.299999999999997</v>
      </c>
      <c r="L8" s="39">
        <v>27.9</v>
      </c>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75</v>
      </c>
      <c r="K9" s="39">
        <v>35.299999999999997</v>
      </c>
      <c r="L9" s="39">
        <v>27.9</v>
      </c>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35.299999999999997</v>
      </c>
      <c r="L10" s="39">
        <v>27.9</v>
      </c>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35.299999999999997</v>
      </c>
      <c r="L11" s="39">
        <v>27.9</v>
      </c>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35.299999999999997</v>
      </c>
      <c r="L12" s="39">
        <v>27.9</v>
      </c>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35.299999999999997</v>
      </c>
      <c r="L14" s="39">
        <v>27.9</v>
      </c>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Gesamt!B5+Gesamt!B7-SUM(Gesamt!G2:G3)</f>
        <v>75</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75</v>
      </c>
      <c r="K16" s="39">
        <v>35.299999999999997</v>
      </c>
      <c r="L16" s="39">
        <v>27.9</v>
      </c>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35.299999999999997</v>
      </c>
      <c r="L17" s="39">
        <v>27.9</v>
      </c>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35.299999999999997</v>
      </c>
      <c r="L18" s="39">
        <v>27.9</v>
      </c>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76</v>
      </c>
      <c r="K23" s="39">
        <v>35.299999999999997</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35.299999999999997</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35.299999999999997</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35.299999999999997</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35.299999999999997</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35.299999999999997</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76</v>
      </c>
      <c r="K29" s="39">
        <v>35.299999999999997</v>
      </c>
      <c r="L29" s="39">
        <v>27.9</v>
      </c>
      <c r="O29" s="35"/>
      <c r="Q29" s="7"/>
    </row>
    <row r="30" spans="1:17" x14ac:dyDescent="0.35">
      <c r="A30" s="29"/>
      <c r="B30"/>
      <c r="G30" s="27"/>
      <c r="H30" s="27"/>
      <c r="I30" s="27"/>
      <c r="J30" s="7"/>
      <c r="K30" s="39"/>
      <c r="L30" s="39"/>
      <c r="O30" s="35"/>
      <c r="Q30" s="7"/>
    </row>
    <row r="31" spans="1:17" x14ac:dyDescent="0.35">
      <c r="A31" s="23"/>
      <c r="H31" s="7"/>
      <c r="I31" s="7"/>
      <c r="J31" s="2" t="s">
        <v>68</v>
      </c>
      <c r="K31" s="39">
        <f>SUM(K2:K30)</f>
        <v>882.49999999999966</v>
      </c>
      <c r="L31" s="39">
        <f>SUM(L2:L30)</f>
        <v>697.49999999999966</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65" priority="7">
      <formula>$C3="Feiertag"</formula>
    </cfRule>
    <cfRule type="expression" dxfId="64" priority="8">
      <formula>WEEKDAY($A3,2)&gt;=6</formula>
    </cfRule>
  </conditionalFormatting>
  <conditionalFormatting sqref="A17:F21">
    <cfRule type="expression" dxfId="63" priority="3">
      <formula>$C17="Feiertag"</formula>
    </cfRule>
    <cfRule type="expression" dxfId="62" priority="4">
      <formula>WEEKDAY($A17,2)&gt;=6</formula>
    </cfRule>
  </conditionalFormatting>
  <conditionalFormatting sqref="A8:I16">
    <cfRule type="expression" dxfId="61" priority="5">
      <formula>$C8="Feiertag"</formula>
    </cfRule>
    <cfRule type="expression" dxfId="60" priority="6">
      <formula>WEEKDAY($A8,2)&gt;=6</formula>
    </cfRule>
  </conditionalFormatting>
  <conditionalFormatting sqref="A2:J2 G3:J3 G4:I7 J4:J20 G17:I20 G21:J21">
    <cfRule type="expression" dxfId="59" priority="9">
      <formula>$C2="Feiertag"</formula>
    </cfRule>
    <cfRule type="expression" dxfId="58" priority="10">
      <formula>WEEKDAY($A2,2)&gt;=6</formula>
    </cfRule>
  </conditionalFormatting>
  <conditionalFormatting sqref="A22:J29">
    <cfRule type="expression" dxfId="57" priority="1">
      <formula>$C22="Feiertag"</formula>
    </cfRule>
    <cfRule type="expression" dxfId="56"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3" sqref="D3:F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77</v>
      </c>
      <c r="K3" s="39">
        <v>35.299999999999997</v>
      </c>
      <c r="L3" s="39">
        <v>27.9</v>
      </c>
      <c r="M3" s="42" t="str">
        <f>Gesamt!A3</f>
        <v>August SCHÖNWETTER</v>
      </c>
      <c r="N3" s="42"/>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35.299999999999997</v>
      </c>
      <c r="L4" s="39">
        <v>27.9</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77</v>
      </c>
      <c r="K5" s="39">
        <v>35.299999999999997</v>
      </c>
      <c r="L5" s="39">
        <v>27.9</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77</v>
      </c>
      <c r="K6" s="39">
        <v>35.299999999999997</v>
      </c>
      <c r="L6" s="39">
        <v>27.9</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77</v>
      </c>
      <c r="K7" s="39">
        <v>35.299999999999997</v>
      </c>
      <c r="L7" s="39">
        <v>27.9</v>
      </c>
      <c r="M7" s="1" t="s">
        <v>59</v>
      </c>
      <c r="N7" s="27">
        <f ca="1">Gesamt!B9+SUM(Gesamt!E2:E4)-SUM(Gesamt!J2:J4)</f>
        <v>-8.7041485130612273E-14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77</v>
      </c>
      <c r="K8" s="39">
        <v>35.299999999999997</v>
      </c>
      <c r="L8" s="39">
        <v>27.9</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77</v>
      </c>
      <c r="K9" s="39">
        <v>35.299999999999997</v>
      </c>
      <c r="L9" s="39">
        <v>27.9</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77</v>
      </c>
      <c r="K10" s="39">
        <v>35.299999999999997</v>
      </c>
      <c r="L10" s="39">
        <v>27.9</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77</v>
      </c>
      <c r="K11" s="39">
        <v>35.299999999999997</v>
      </c>
      <c r="L11" s="39">
        <v>27.9</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v>27.9</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v>27.9</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77</v>
      </c>
      <c r="K14" s="39">
        <v>35.299999999999997</v>
      </c>
      <c r="L14" s="39">
        <v>27.9</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35.299999999999997</v>
      </c>
      <c r="L18" s="39">
        <v>27.9</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35.299999999999997</v>
      </c>
      <c r="L19" s="39">
        <v>27.9</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35.299999999999997</v>
      </c>
      <c r="L20" s="39">
        <v>27.9</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78</v>
      </c>
      <c r="K21" s="39">
        <v>35.299999999999997</v>
      </c>
      <c r="L21" s="39">
        <v>27.9</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78</v>
      </c>
      <c r="K22" s="39">
        <v>35.299999999999997</v>
      </c>
      <c r="L22" s="39">
        <v>27.9</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78</v>
      </c>
      <c r="K23" s="39">
        <v>35.299999999999997</v>
      </c>
      <c r="L23" s="39">
        <v>27.9</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35.299999999999997</v>
      </c>
      <c r="L25" s="39">
        <v>27.9</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35.299999999999997</v>
      </c>
      <c r="L26" s="39">
        <v>27.9</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35.299999999999997</v>
      </c>
      <c r="L27" s="39">
        <v>27.9</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78</v>
      </c>
      <c r="K28" s="39">
        <v>35.299999999999997</v>
      </c>
      <c r="L28" s="39">
        <v>27.9</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78</v>
      </c>
      <c r="K29" s="39">
        <v>35.299999999999997</v>
      </c>
      <c r="L29" s="39">
        <v>27.9</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78</v>
      </c>
      <c r="K30" s="39">
        <v>35.299999999999997</v>
      </c>
      <c r="L30" s="39">
        <v>27.9</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2" x14ac:dyDescent="0.35">
      <c r="K33" s="39"/>
      <c r="L33" s="39"/>
    </row>
    <row r="34" spans="10:12" x14ac:dyDescent="0.35">
      <c r="J34" s="2" t="s">
        <v>68</v>
      </c>
      <c r="K34" s="39">
        <f>SUM(K2:K33)</f>
        <v>988.39999999999952</v>
      </c>
      <c r="L34" s="39">
        <f>SUM(L2:L33)</f>
        <v>781.19999999999959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55" priority="9">
      <formula>$C3="Feiertag"</formula>
    </cfRule>
    <cfRule type="expression" dxfId="54" priority="10">
      <formula>WEEKDAY($A3,2)&gt;=6</formula>
    </cfRule>
  </conditionalFormatting>
  <conditionalFormatting sqref="A10:F14">
    <cfRule type="expression" dxfId="53" priority="7">
      <formula>$C10="Feiertag"</formula>
    </cfRule>
    <cfRule type="expression" dxfId="52" priority="8">
      <formula>WEEKDAY($A10,2)&gt;=6</formula>
    </cfRule>
  </conditionalFormatting>
  <conditionalFormatting sqref="A17:F21">
    <cfRule type="expression" dxfId="51" priority="5">
      <formula>$C17="Feiertag"</formula>
    </cfRule>
    <cfRule type="expression" dxfId="50" priority="6">
      <formula>WEEKDAY($A17,2)&gt;=6</formula>
    </cfRule>
  </conditionalFormatting>
  <conditionalFormatting sqref="A22:I30">
    <cfRule type="expression" dxfId="49" priority="3">
      <formula>$C22="Feiertag"</formula>
    </cfRule>
    <cfRule type="expression" dxfId="48" priority="4">
      <formula>WEEKDAY($A22,2)&gt;=6</formula>
    </cfRule>
  </conditionalFormatting>
  <conditionalFormatting sqref="A2:J2 G3:J3 G4:I7 J4:J14 A8:I9 G10:I13 G14:J14 A15:J16 G17:J17 G18:I21 J18:J30">
    <cfRule type="expression" dxfId="47" priority="11">
      <formula>$C2="Feiertag"</formula>
    </cfRule>
    <cfRule type="expression" dxfId="46" priority="12">
      <formula>WEEKDAY($A2,2)&gt;=6</formula>
    </cfRule>
  </conditionalFormatting>
  <conditionalFormatting sqref="A31:J32">
    <cfRule type="expression" dxfId="45" priority="1">
      <formula>$C31="Feiertag"</formula>
    </cfRule>
    <cfRule type="expression" dxfId="44"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K2" sqref="K2:L3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79</v>
      </c>
      <c r="K2" s="39">
        <v>35.299999999999997</v>
      </c>
      <c r="L2" s="39">
        <v>27.9</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79</v>
      </c>
      <c r="K3" s="39">
        <v>35.299999999999997</v>
      </c>
      <c r="L3" s="39">
        <v>27.9</v>
      </c>
      <c r="M3" s="42" t="str">
        <f>Gesamt!A3</f>
        <v>August SCHÖNWETTER</v>
      </c>
      <c r="N3" s="42"/>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79</v>
      </c>
      <c r="K4" s="39">
        <v>35.299999999999997</v>
      </c>
      <c r="L4" s="39">
        <v>27.9</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79</v>
      </c>
      <c r="K5" s="39">
        <v>35.299999999999997</v>
      </c>
      <c r="L5" s="39">
        <v>27.9</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v>35.299999999999997</v>
      </c>
      <c r="L6" s="39">
        <v>27.9</v>
      </c>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v>35.299999999999997</v>
      </c>
      <c r="L7" s="39">
        <v>27.9</v>
      </c>
      <c r="M7" s="1" t="s">
        <v>59</v>
      </c>
      <c r="N7" s="27">
        <f ca="1">Gesamt!B9+SUM(Gesamt!E2:E5)-SUM(Gesamt!J2:J5)</f>
        <v>-1.1723955140041653E-13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80</v>
      </c>
      <c r="K8" s="39">
        <v>35.299999999999997</v>
      </c>
      <c r="L8" s="39">
        <v>27.9</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80</v>
      </c>
      <c r="K9" s="39">
        <v>35.299999999999997</v>
      </c>
      <c r="L9" s="39">
        <v>27.9</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80</v>
      </c>
      <c r="K10" s="39">
        <v>35.299999999999997</v>
      </c>
      <c r="L10" s="39">
        <v>27.9</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80</v>
      </c>
      <c r="K11" s="39">
        <v>35.299999999999997</v>
      </c>
      <c r="L11" s="39">
        <v>27.9</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v>35.299999999999997</v>
      </c>
      <c r="L12" s="39">
        <v>27.9</v>
      </c>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35.299999999999997</v>
      </c>
      <c r="L14" s="39">
        <v>27.9</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78</v>
      </c>
      <c r="K15" s="39">
        <v>35.299999999999997</v>
      </c>
      <c r="L15" s="39">
        <v>27.9</v>
      </c>
      <c r="M15" s="1" t="s">
        <v>58</v>
      </c>
      <c r="N15">
        <f>Gesamt!B5+Gesamt!B7-SUM(Gesamt!G2:G5)</f>
        <v>75</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35.299999999999997</v>
      </c>
      <c r="L16" s="39">
        <v>27.9</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78</v>
      </c>
      <c r="K18" s="39">
        <v>35.299999999999997</v>
      </c>
      <c r="L18" s="39">
        <v>27.9</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78</v>
      </c>
      <c r="K19" s="39">
        <v>35.299999999999997</v>
      </c>
      <c r="L19" s="39">
        <v>27.9</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78</v>
      </c>
      <c r="K20" s="39">
        <v>35.299999999999997</v>
      </c>
      <c r="L20" s="39">
        <v>27.9</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v>27.9</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v>27.9</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35.299999999999997</v>
      </c>
      <c r="L23" s="39">
        <v>27.9</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78</v>
      </c>
      <c r="K25" s="39">
        <v>35.299999999999997</v>
      </c>
      <c r="L25" s="39">
        <v>27.9</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78</v>
      </c>
      <c r="K26" s="39">
        <v>35.299999999999997</v>
      </c>
      <c r="L26" s="39">
        <v>27.9</v>
      </c>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35.299999999999997</v>
      </c>
      <c r="L28" s="39">
        <v>27.9</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35.299999999999997</v>
      </c>
      <c r="L29" s="39">
        <v>27.9</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35.299999999999997</v>
      </c>
      <c r="L30" s="39">
        <v>27.9</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35.299999999999997</v>
      </c>
      <c r="L31" s="39">
        <v>27.9</v>
      </c>
      <c r="O31" s="35"/>
      <c r="Q31" s="7"/>
    </row>
    <row r="32" spans="1:17" x14ac:dyDescent="0.35">
      <c r="A32" s="23"/>
      <c r="H32" s="7"/>
      <c r="I32" s="7"/>
      <c r="J32" s="7"/>
      <c r="K32" s="39"/>
      <c r="L32" s="39"/>
    </row>
    <row r="33" spans="10:12" x14ac:dyDescent="0.3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43" priority="3">
      <formula>$C2="Feiertag"</formula>
    </cfRule>
    <cfRule type="expression" dxfId="42" priority="4">
      <formula>WEEKDAY($A2,2)&gt;=6</formula>
    </cfRule>
  </conditionalFormatting>
  <conditionalFormatting sqref="A14:F18">
    <cfRule type="expression" dxfId="41" priority="7">
      <formula>$C14="Feiertag"</formula>
    </cfRule>
    <cfRule type="expression" dxfId="40" priority="8">
      <formula>WEEKDAY($A14,2)&gt;=6</formula>
    </cfRule>
  </conditionalFormatting>
  <conditionalFormatting sqref="A19:I26">
    <cfRule type="expression" dxfId="39" priority="5">
      <formula>$C19="Feiertag"</formula>
    </cfRule>
    <cfRule type="expression" dxfId="38" priority="6">
      <formula>WEEKDAY($A19,2)&gt;=6</formula>
    </cfRule>
  </conditionalFormatting>
  <conditionalFormatting sqref="A6:J13">
    <cfRule type="expression" dxfId="37" priority="9">
      <formula>$C6="Feiertag"</formula>
    </cfRule>
    <cfRule type="expression" dxfId="36" priority="10">
      <formula>WEEKDAY($A6,2)&gt;=6</formula>
    </cfRule>
  </conditionalFormatting>
  <conditionalFormatting sqref="A27:J31">
    <cfRule type="expression" dxfId="35" priority="1">
      <formula>$C27="Feiertag"</formula>
    </cfRule>
    <cfRule type="expression" dxfId="34" priority="2">
      <formula>WEEKDAY($A27,2)&gt;=6</formula>
    </cfRule>
  </conditionalFormatting>
  <conditionalFormatting sqref="G2:J2 G3:I4 J3:J5 A5:I5 G14:J14 G15:I18 J15:J26">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J30" sqref="J30:J3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35">
      <c r="A4" s="29">
        <v>46145</v>
      </c>
      <c r="B4" t="str">
        <f t="shared" si="0"/>
        <v>So</v>
      </c>
      <c r="G4" s="27">
        <f t="shared" si="1"/>
        <v>0</v>
      </c>
      <c r="H4" s="27">
        <f ca="1">IF(Q4&lt;&gt;"",Q4,IF(OR(C4="Feiertag",A4&lt;Gesamt!$B$11,A4&gt;Gesamt!$B$13,),0,INDIRECT("N"&amp;WEEKDAY(A4,2)+19)))</f>
        <v>0</v>
      </c>
      <c r="I4" s="27">
        <f t="shared" si="2"/>
        <v>0</v>
      </c>
      <c r="J4" s="7" t="s">
        <v>76</v>
      </c>
      <c r="K4" s="39">
        <v>35.299999999999997</v>
      </c>
      <c r="L4" s="39">
        <v>27.9</v>
      </c>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35.299999999999997</v>
      </c>
      <c r="L5" s="39">
        <v>27.9</v>
      </c>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35.299999999999997</v>
      </c>
      <c r="L6" s="39">
        <v>27.9</v>
      </c>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76</v>
      </c>
      <c r="K7" s="39">
        <v>35.299999999999997</v>
      </c>
      <c r="L7" s="39">
        <v>27.9</v>
      </c>
      <c r="M7" s="1" t="s">
        <v>59</v>
      </c>
      <c r="N7" s="27">
        <f ca="1">Gesamt!B9+SUM(Gesamt!E2:E6)-SUM(Gesamt!J2:J6)</f>
        <v>-1.4210854715202004E-13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35.299999999999997</v>
      </c>
      <c r="L8" s="39">
        <v>27.9</v>
      </c>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76</v>
      </c>
      <c r="K9" s="39">
        <v>35.299999999999997</v>
      </c>
      <c r="L9" s="39">
        <v>27.9</v>
      </c>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76</v>
      </c>
      <c r="K10" s="39">
        <v>35.299999999999997</v>
      </c>
      <c r="L10" s="39">
        <v>27.9</v>
      </c>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76</v>
      </c>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Gesamt!B5+Gesamt!B7-SUM(Gesamt!G2:G6)</f>
        <v>75</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75</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75</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75</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v>35.299999999999997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v>35.299999999999997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v>35.299999999999997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t="s">
        <v>82</v>
      </c>
      <c r="K31" s="39">
        <v>35.299999999999997</v>
      </c>
      <c r="L31" s="39">
        <v>27.9</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t="s">
        <v>82</v>
      </c>
      <c r="K32" s="39">
        <v>35.299999999999997</v>
      </c>
      <c r="L32" s="39">
        <v>27.9</v>
      </c>
      <c r="O32" s="35"/>
      <c r="Q32" s="7"/>
    </row>
    <row r="33" spans="10:12" x14ac:dyDescent="0.35">
      <c r="K33" s="39"/>
      <c r="L33" s="39"/>
    </row>
    <row r="34" spans="10:12" x14ac:dyDescent="0.35">
      <c r="J34" s="2" t="s">
        <v>68</v>
      </c>
      <c r="K34" s="39">
        <f>SUM(K2:K33)</f>
        <v>1023.6999999999995</v>
      </c>
      <c r="L34" s="39">
        <f>SUM(L2:L33)</f>
        <v>809.09999999999957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6">
    <cfRule type="expression" dxfId="31" priority="17">
      <formula>$C12="Feiertag"</formula>
    </cfRule>
    <cfRule type="expression" dxfId="30" priority="18">
      <formula>WEEKDAY($A12,2)&gt;=6</formula>
    </cfRule>
  </conditionalFormatting>
  <conditionalFormatting sqref="A27:F30">
    <cfRule type="expression" dxfId="29" priority="13">
      <formula>$C27="Feiertag"</formula>
    </cfRule>
    <cfRule type="expression" dxfId="28" priority="14">
      <formula>WEEKDAY($A27,2)&gt;=6</formula>
    </cfRule>
  </conditionalFormatting>
  <conditionalFormatting sqref="A4:I11">
    <cfRule type="expression" dxfId="27" priority="19">
      <formula>$C4="Feiertag"</formula>
    </cfRule>
    <cfRule type="expression" dxfId="26" priority="20">
      <formula>WEEKDAY($A4,2)&gt;=6</formula>
    </cfRule>
  </conditionalFormatting>
  <conditionalFormatting sqref="A17:I23">
    <cfRule type="expression" dxfId="25" priority="15">
      <formula>$C17="Feiertag"</formula>
    </cfRule>
    <cfRule type="expression" dxfId="24" priority="16">
      <formula>WEEKDAY($A17,2)&gt;=6</formula>
    </cfRule>
  </conditionalFormatting>
  <conditionalFormatting sqref="A2:J3 G12:I12 G13:J13 G14:I16 J14:J23 A24:J26 G27:J27 G28:I30 J28:J32 A31:I32">
    <cfRule type="expression" dxfId="23" priority="21">
      <formula>$C2="Feiertag"</formula>
    </cfRule>
    <cfRule type="expression" dxfId="22" priority="22">
      <formula>WEEKDAY($A2,2)&gt;=6</formula>
    </cfRule>
  </conditionalFormatting>
  <conditionalFormatting sqref="J4:J12">
    <cfRule type="expression" dxfId="21" priority="1">
      <formula>$C4="Feiertag"</formula>
    </cfRule>
    <cfRule type="expression" dxfId="20" priority="2">
      <formula>WEEKDAY($A4,2)&gt;=6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4" zoomScale="85" zoomScaleNormal="85" workbookViewId="0">
      <selection activeCell="J9" sqref="J9:J12"/>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82</v>
      </c>
      <c r="K2" s="39">
        <v>35.299999999999997</v>
      </c>
      <c r="L2" s="39">
        <v>27.9</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82</v>
      </c>
      <c r="K3" s="39">
        <v>35.299999999999997</v>
      </c>
      <c r="L3" s="39">
        <v>27.9</v>
      </c>
      <c r="M3" s="42" t="str">
        <f>Gesamt!A3</f>
        <v>August SCHÖNWETTER</v>
      </c>
      <c r="N3" s="42"/>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82</v>
      </c>
      <c r="K4" s="39">
        <v>35.299999999999997</v>
      </c>
      <c r="L4" s="39">
        <v>27.9</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v>27.9</v>
      </c>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c r="K6" s="39"/>
      <c r="L6" s="39">
        <v>27.9</v>
      </c>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v>27.9</v>
      </c>
      <c r="M7" s="1" t="s">
        <v>59</v>
      </c>
      <c r="N7" s="27">
        <f ca="1">Gesamt!B9+SUM(Gesamt!E2:E7)-SUM(Gesamt!J2:J7)</f>
        <v>-1.723066134218243E-13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v>35.299999999999997</v>
      </c>
      <c r="L8" s="39">
        <v>27.9</v>
      </c>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39">
        <v>35.299999999999997</v>
      </c>
      <c r="L9" s="39">
        <v>27.9</v>
      </c>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39">
        <v>35.299999999999997</v>
      </c>
      <c r="L10" s="39">
        <v>27.9</v>
      </c>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83</v>
      </c>
      <c r="K11" s="39">
        <v>35.299999999999997</v>
      </c>
      <c r="L11" s="39">
        <v>27.9</v>
      </c>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83</v>
      </c>
      <c r="K12" s="39">
        <v>35.299999999999997</v>
      </c>
      <c r="L12" s="39">
        <v>27.9</v>
      </c>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83</v>
      </c>
      <c r="K13" s="39">
        <v>35.299999999999997</v>
      </c>
      <c r="L13" s="39">
        <v>27.9</v>
      </c>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83</v>
      </c>
      <c r="K14" s="39">
        <v>35.299999999999997</v>
      </c>
      <c r="L14" s="39">
        <v>27.9</v>
      </c>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83</v>
      </c>
      <c r="K15" s="39">
        <v>35.299999999999997</v>
      </c>
      <c r="L15" s="39">
        <v>27.9</v>
      </c>
      <c r="M15" s="1" t="s">
        <v>58</v>
      </c>
      <c r="N15">
        <f>Gesamt!B5+Gesamt!B7-SUM(Gesamt!G2:G7)</f>
        <v>75</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83</v>
      </c>
      <c r="K16" s="39">
        <v>35.299999999999997</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83</v>
      </c>
      <c r="K17" s="39">
        <v>35.299999999999997</v>
      </c>
      <c r="L17" s="39">
        <v>27.9</v>
      </c>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83</v>
      </c>
      <c r="K18" s="39">
        <v>35.299999999999997</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83</v>
      </c>
      <c r="K19" s="39">
        <v>35.299999999999997</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83</v>
      </c>
      <c r="K20" s="39">
        <v>35.299999999999997</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83</v>
      </c>
      <c r="K21" s="39">
        <v>35.299999999999997</v>
      </c>
      <c r="L21" s="39">
        <v>27.9</v>
      </c>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83</v>
      </c>
      <c r="K22" s="39">
        <v>35.299999999999997</v>
      </c>
      <c r="L22" s="39">
        <v>27.9</v>
      </c>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83</v>
      </c>
      <c r="K23" s="39">
        <v>35.299999999999997</v>
      </c>
      <c r="L23" s="39">
        <v>27.9</v>
      </c>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83</v>
      </c>
      <c r="K24" s="39">
        <v>35.299999999999997</v>
      </c>
      <c r="L24" s="39">
        <v>27.9</v>
      </c>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83</v>
      </c>
      <c r="K25" s="39">
        <v>35.299999999999997</v>
      </c>
      <c r="L25" s="39">
        <v>27.9</v>
      </c>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83</v>
      </c>
      <c r="K26" s="39">
        <v>35.299999999999997</v>
      </c>
      <c r="L26" s="39">
        <v>27.9</v>
      </c>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83</v>
      </c>
      <c r="K27" s="39">
        <v>35.299999999999997</v>
      </c>
      <c r="L27" s="39">
        <v>27.9</v>
      </c>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83</v>
      </c>
      <c r="K28" s="39">
        <v>35.299999999999997</v>
      </c>
      <c r="L28" s="39">
        <v>27.9</v>
      </c>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83</v>
      </c>
      <c r="K29" s="39">
        <v>35.299999999999997</v>
      </c>
      <c r="L29" s="39">
        <v>27.9</v>
      </c>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83</v>
      </c>
      <c r="K30" s="39">
        <v>35.299999999999997</v>
      </c>
      <c r="L30" s="39">
        <v>27.9</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83</v>
      </c>
      <c r="K31" s="39">
        <v>35.299999999999997</v>
      </c>
      <c r="L31" s="39">
        <v>27.9</v>
      </c>
      <c r="O31" s="35"/>
      <c r="Q31" s="7"/>
    </row>
    <row r="32" spans="1:17" x14ac:dyDescent="0.35">
      <c r="A32" s="23"/>
      <c r="H32" s="7"/>
      <c r="I32" s="7"/>
      <c r="J32" s="7"/>
      <c r="K32" s="39"/>
      <c r="L32" s="39"/>
      <c r="Q32" s="7"/>
    </row>
    <row r="33" spans="10:12" x14ac:dyDescent="0.35">
      <c r="J33" s="2" t="s">
        <v>68</v>
      </c>
      <c r="K33" s="39">
        <f>SUM(K2:K32)</f>
        <v>953.09999999999957</v>
      </c>
      <c r="L33" s="39">
        <f>SUM(L2:L32)</f>
        <v>836.99999999999955</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N38" sqref="N38"/>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83</v>
      </c>
      <c r="K2" s="39">
        <v>35.299999999999997</v>
      </c>
      <c r="L2" s="39">
        <v>27.9</v>
      </c>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83</v>
      </c>
      <c r="K3" s="39">
        <v>35.299999999999997</v>
      </c>
      <c r="L3" s="39">
        <v>27.9</v>
      </c>
      <c r="M3" s="42" t="str">
        <f>Gesamt!A3</f>
        <v>August SCHÖNWETTER</v>
      </c>
      <c r="N3" s="42"/>
      <c r="O3" s="35"/>
      <c r="Q3" s="7"/>
    </row>
    <row r="4" spans="1:17" x14ac:dyDescent="0.3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83</v>
      </c>
      <c r="K4" s="39">
        <v>35.299999999999997</v>
      </c>
      <c r="L4" s="39">
        <v>27.9</v>
      </c>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-1.7763568394002505E-14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C7" s="2" t="s">
        <v>22</v>
      </c>
      <c r="G7" s="27">
        <f t="shared" ca="1" si="1"/>
        <v>8</v>
      </c>
      <c r="H7" s="27">
        <f ca="1">IF(Q7&lt;&gt;"",Q7,IF(OR(C7="Feiertag",A7&lt;Gesamt!$B$11,A7&gt;Gesamt!$B$13,),0,INDIRECT("N"&amp;WEEKDAY(A7,2)+19)))</f>
        <v>8</v>
      </c>
      <c r="I7" s="27">
        <f t="shared" si="2"/>
        <v>0</v>
      </c>
      <c r="J7" s="7"/>
      <c r="K7" s="39"/>
      <c r="L7" s="39"/>
      <c r="M7" s="1" t="s">
        <v>59</v>
      </c>
      <c r="N7" s="27">
        <f ca="1">Gesamt!B9+SUM(Gesamt!E2:E8)-SUM(Gesamt!J2:J8)</f>
        <v>-1.900701818158268E-13</v>
      </c>
      <c r="O7" s="35"/>
      <c r="Q7" s="7"/>
    </row>
    <row r="8" spans="1:17" x14ac:dyDescent="0.35">
      <c r="A8" s="29">
        <v>46210</v>
      </c>
      <c r="B8" t="str">
        <f t="shared" si="0"/>
        <v>Di</v>
      </c>
      <c r="C8" s="2" t="s">
        <v>22</v>
      </c>
      <c r="G8" s="27">
        <f t="shared" ca="1" si="1"/>
        <v>8</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C9" s="2" t="s">
        <v>22</v>
      </c>
      <c r="G9" s="27">
        <f t="shared" ca="1" si="1"/>
        <v>8</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C10" s="2" t="s">
        <v>22</v>
      </c>
      <c r="G10" s="27">
        <f t="shared" ca="1" si="1"/>
        <v>8</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C11" s="2" t="s">
        <v>22</v>
      </c>
      <c r="G11" s="27">
        <f t="shared" ca="1" si="1"/>
        <v>6.5</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10</v>
      </c>
      <c r="O13" s="35"/>
      <c r="Q13" s="7"/>
    </row>
    <row r="14" spans="1:17" x14ac:dyDescent="0.35">
      <c r="A14" s="29">
        <v>46216</v>
      </c>
      <c r="B14" t="str">
        <f t="shared" si="0"/>
        <v>Mo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C15" s="2" t="s">
        <v>22</v>
      </c>
      <c r="G15" s="27">
        <f t="shared" ca="1" si="1"/>
        <v>8</v>
      </c>
      <c r="H15" s="27">
        <f ca="1">IF(Q15&lt;&gt;"",Q15,IF(OR(C15="Feiertag",A15&lt;Gesamt!$B$11,A15&gt;Gesamt!$B$13,),0,INDIRECT("N"&amp;WEEKDAY(A15,2)+19)))</f>
        <v>8</v>
      </c>
      <c r="I15" s="27">
        <f t="shared" si="2"/>
        <v>0</v>
      </c>
      <c r="J15" s="7"/>
      <c r="K15" s="39"/>
      <c r="L15" s="39"/>
      <c r="M15" s="1" t="s">
        <v>58</v>
      </c>
      <c r="N15">
        <f>Gesamt!B5+Gesamt!B7-SUM(Gesamt!G2:G8)</f>
        <v>65</v>
      </c>
      <c r="O15" s="35"/>
      <c r="Q15" s="7"/>
    </row>
    <row r="16" spans="1:17" x14ac:dyDescent="0.35">
      <c r="A16" s="29">
        <v>46218</v>
      </c>
      <c r="B16" t="str">
        <f t="shared" si="0"/>
        <v>Mi</v>
      </c>
      <c r="C16" s="2" t="s">
        <v>22</v>
      </c>
      <c r="G16" s="27">
        <f t="shared" ca="1" si="1"/>
        <v>8</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C17" s="2" t="s">
        <v>22</v>
      </c>
      <c r="G17" s="27">
        <f t="shared" ca="1" si="1"/>
        <v>8</v>
      </c>
      <c r="H17" s="27">
        <f ca="1">IF(Q17&lt;&gt;"",Q17,IF(OR(C17="Feiertag",A17&lt;Gesamt!$B$11,A17&gt;Gesamt!$B$13,),0,INDIRECT("N"&amp;WEEKDAY(A17,2)+19)))</f>
        <v>8</v>
      </c>
      <c r="I17" s="27">
        <f t="shared" si="2"/>
        <v>0</v>
      </c>
      <c r="J17" s="7"/>
      <c r="K17" s="39"/>
      <c r="L17" s="39"/>
      <c r="M17" s="1" t="s">
        <v>50</v>
      </c>
      <c r="N17" s="27">
        <f ca="1">SUM(G2:G32)</f>
        <v>176.5</v>
      </c>
      <c r="O17" s="35"/>
      <c r="Q17" s="7"/>
    </row>
    <row r="18" spans="1:17" x14ac:dyDescent="0.35">
      <c r="A18" s="29">
        <v>46220</v>
      </c>
      <c r="B18" t="str">
        <f t="shared" si="0"/>
        <v>Fr</v>
      </c>
      <c r="C18" s="2" t="s">
        <v>22</v>
      </c>
      <c r="G18" s="27">
        <f t="shared" ca="1" si="1"/>
        <v>6.5</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84</v>
      </c>
      <c r="K21" s="39">
        <v>35.299999999999997</v>
      </c>
      <c r="L21" s="39">
        <v>27.9</v>
      </c>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84</v>
      </c>
      <c r="K22" s="39">
        <v>35.299999999999997</v>
      </c>
      <c r="L22" s="39">
        <v>27.9</v>
      </c>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84</v>
      </c>
      <c r="K23" s="39">
        <v>35.299999999999997</v>
      </c>
      <c r="L23" s="39">
        <v>27.9</v>
      </c>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84</v>
      </c>
      <c r="K24" s="39">
        <v>35.299999999999997</v>
      </c>
      <c r="L24" s="39">
        <v>27.9</v>
      </c>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84</v>
      </c>
      <c r="K25" s="39">
        <v>35.299999999999997</v>
      </c>
      <c r="L25" s="39">
        <v>27.9</v>
      </c>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84</v>
      </c>
      <c r="K26" s="39">
        <v>35.299999999999997</v>
      </c>
      <c r="L26" s="39">
        <v>27.9</v>
      </c>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84</v>
      </c>
      <c r="K27" s="39">
        <v>35.299999999999997</v>
      </c>
      <c r="L27" s="39">
        <v>27.9</v>
      </c>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84</v>
      </c>
      <c r="K28" s="39">
        <v>35.299999999999997</v>
      </c>
      <c r="L28" s="39">
        <v>27.9</v>
      </c>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84</v>
      </c>
      <c r="K29" s="39">
        <v>35.299999999999997</v>
      </c>
      <c r="L29" s="39">
        <v>27.9</v>
      </c>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84</v>
      </c>
      <c r="K30" s="39">
        <v>35.299999999999997</v>
      </c>
      <c r="L30" s="39">
        <v>27.9</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84</v>
      </c>
      <c r="K31" s="39">
        <v>35.299999999999997</v>
      </c>
      <c r="L31" s="39">
        <v>27.9</v>
      </c>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84</v>
      </c>
      <c r="K32" s="39">
        <v>35.299999999999997</v>
      </c>
      <c r="L32" s="39">
        <v>27.9</v>
      </c>
      <c r="O32" s="35"/>
      <c r="Q32" s="7"/>
    </row>
    <row r="33" spans="10:12" x14ac:dyDescent="0.35">
      <c r="K33" s="39"/>
      <c r="L33" s="39"/>
    </row>
    <row r="34" spans="10:12" x14ac:dyDescent="0.35">
      <c r="J34" s="2" t="s">
        <v>68</v>
      </c>
      <c r="K34" s="39">
        <f>SUM(K2:K33)</f>
        <v>529.50000000000011</v>
      </c>
      <c r="L34" s="39">
        <f>SUM(L2:L33)</f>
        <v>418.49999999999989</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topLeftCell="A19" zoomScaleNormal="100" workbookViewId="0">
      <selection activeCell="L36" sqref="L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t="s">
        <v>84</v>
      </c>
      <c r="K3" s="39">
        <v>35.299999999999997</v>
      </c>
      <c r="L3" s="39">
        <v>27.9</v>
      </c>
      <c r="M3" s="42" t="str">
        <f>Gesamt!A3</f>
        <v>August SCHÖNWETTER</v>
      </c>
      <c r="N3" s="42"/>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84</v>
      </c>
      <c r="K4" s="39">
        <v>35.299999999999997</v>
      </c>
      <c r="L4" s="39">
        <v>27.9</v>
      </c>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84</v>
      </c>
      <c r="K5" s="39">
        <v>35.299999999999997</v>
      </c>
      <c r="L5" s="39">
        <v>27.9</v>
      </c>
      <c r="M5" s="1" t="s">
        <v>8</v>
      </c>
      <c r="N5" s="27">
        <f ca="1">SUM(I2:I32)</f>
        <v>-3.0198066269804258E-14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84</v>
      </c>
      <c r="K6" s="39">
        <v>35.299999999999997</v>
      </c>
      <c r="L6" s="39">
        <v>27.9</v>
      </c>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84</v>
      </c>
      <c r="K7" s="39">
        <v>35.299999999999997</v>
      </c>
      <c r="L7" s="39">
        <v>27.9</v>
      </c>
      <c r="M7" s="1" t="s">
        <v>59</v>
      </c>
      <c r="N7" s="27">
        <f ca="1">Gesamt!B9+SUM(Gesamt!E2:E9)-SUM(Gesamt!J2:J9)</f>
        <v>-2.2026824808563106E-13</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84</v>
      </c>
      <c r="K8" s="39">
        <v>35.299999999999997</v>
      </c>
      <c r="L8" s="39">
        <v>27.9</v>
      </c>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t="s">
        <v>84</v>
      </c>
      <c r="K9" s="39">
        <v>35.299999999999997</v>
      </c>
      <c r="L9" s="39">
        <v>27.9</v>
      </c>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t="s">
        <v>84</v>
      </c>
      <c r="K10" s="39">
        <v>35.299999999999997</v>
      </c>
      <c r="L10" s="39">
        <v>27.9</v>
      </c>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84</v>
      </c>
      <c r="K11" s="39">
        <v>35.299999999999997</v>
      </c>
      <c r="L11" s="39">
        <v>27.9</v>
      </c>
      <c r="M11" s="1" t="s">
        <v>57</v>
      </c>
      <c r="N11" s="28">
        <f>SUM(Gesamt!F2:F9)</f>
        <v>0</v>
      </c>
      <c r="O11" s="35"/>
      <c r="Q11" s="7"/>
    </row>
    <row r="12" spans="1:17" x14ac:dyDescent="0.35">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84</v>
      </c>
      <c r="K12" s="39">
        <v>35.299999999999997</v>
      </c>
      <c r="L12" s="39">
        <v>27.9</v>
      </c>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84</v>
      </c>
      <c r="K13" s="39">
        <v>35.299999999999997</v>
      </c>
      <c r="L13" s="39">
        <v>27.9</v>
      </c>
      <c r="M13" s="1" t="s">
        <v>26</v>
      </c>
      <c r="N13">
        <f>COUNTIF(C2:C32, "Urlaub")+COUNTIF(C2:C32,"Urlaub halber Tag")/2</f>
        <v>0</v>
      </c>
      <c r="O13" s="35"/>
      <c r="Q13" s="7"/>
    </row>
    <row r="14" spans="1:17" x14ac:dyDescent="0.35">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84</v>
      </c>
      <c r="K14" s="39">
        <v>35.299999999999997</v>
      </c>
      <c r="L14" s="39">
        <v>27.9</v>
      </c>
      <c r="M14" s="25"/>
      <c r="O14" s="35"/>
      <c r="Q14" s="7"/>
    </row>
    <row r="15" spans="1:17" x14ac:dyDescent="0.35">
      <c r="A15" s="29">
        <v>46248</v>
      </c>
      <c r="B15" t="str">
        <f t="shared" si="0"/>
        <v>Fr</v>
      </c>
      <c r="D15" s="24">
        <v>0.29166666666666669</v>
      </c>
      <c r="E15" s="24">
        <v>0.5625</v>
      </c>
      <c r="G15" s="27">
        <f t="shared" si="1"/>
        <v>6.5</v>
      </c>
      <c r="H15" s="27">
        <f ca="1">IF(Q15&lt;&gt;"",Q15,IF(OR(C15="Feiertag",A15&lt;Gesamt!$B$11,A15&gt;Gesamt!$B$13,),0,INDIRECT("N"&amp;WEEKDAY(A15,2)+19)))</f>
        <v>6.5</v>
      </c>
      <c r="I15" s="27">
        <f t="shared" ca="1" si="2"/>
        <v>0</v>
      </c>
      <c r="J15" s="7" t="s">
        <v>84</v>
      </c>
      <c r="K15" s="39">
        <v>35.299999999999997</v>
      </c>
      <c r="L15" s="39">
        <v>27.9</v>
      </c>
      <c r="M15" s="1" t="s">
        <v>58</v>
      </c>
      <c r="N15">
        <f>Gesamt!B5+Gesamt!B7-SUM(Gesamt!G2:G9)</f>
        <v>65</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v>35.299999999999997</v>
      </c>
      <c r="L16" s="39">
        <v>27.9</v>
      </c>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v>35.299999999999997</v>
      </c>
      <c r="L17" s="39">
        <v>27.9</v>
      </c>
      <c r="M17" s="1" t="s">
        <v>50</v>
      </c>
      <c r="N17" s="27">
        <f>SUM(G2:G32)</f>
        <v>161.99999999999997</v>
      </c>
      <c r="O17" s="35"/>
      <c r="Q17" s="7"/>
    </row>
    <row r="18" spans="1:17" x14ac:dyDescent="0.35">
      <c r="A18" s="29">
        <v>46251</v>
      </c>
      <c r="B18" t="str">
        <f t="shared" si="0"/>
        <v>Mo</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85</v>
      </c>
      <c r="K18" s="39">
        <v>35.299999999999997</v>
      </c>
      <c r="L18" s="39">
        <v>27.9</v>
      </c>
      <c r="O18" s="35"/>
      <c r="Q18" s="7"/>
    </row>
    <row r="19" spans="1:17" x14ac:dyDescent="0.35">
      <c r="A19" s="29">
        <v>46252</v>
      </c>
      <c r="B19" t="str">
        <f t="shared" si="0"/>
        <v>Di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85</v>
      </c>
      <c r="K19" s="39">
        <v>35.299999999999997</v>
      </c>
      <c r="L19" s="39">
        <v>27.9</v>
      </c>
      <c r="M19" s="13" t="s">
        <v>6</v>
      </c>
      <c r="O19" s="35"/>
      <c r="Q19" s="7"/>
    </row>
    <row r="20" spans="1:17" x14ac:dyDescent="0.35">
      <c r="A20" s="29">
        <v>46253</v>
      </c>
      <c r="B20" t="str">
        <f t="shared" si="0"/>
        <v>Mi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85</v>
      </c>
      <c r="K20" s="39">
        <v>35.299999999999997</v>
      </c>
      <c r="L20" s="39">
        <v>27.9</v>
      </c>
      <c r="M20" s="6" t="s">
        <v>43</v>
      </c>
      <c r="N20" s="7">
        <f>Gesamt!C30</f>
        <v>8</v>
      </c>
      <c r="O20" s="35"/>
      <c r="Q20" s="7"/>
    </row>
    <row r="21" spans="1:17" x14ac:dyDescent="0.35">
      <c r="A21" s="29">
        <v>46254</v>
      </c>
      <c r="B21" t="str">
        <f t="shared" si="0"/>
        <v>Do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85</v>
      </c>
      <c r="K21" s="39">
        <v>35.299999999999997</v>
      </c>
      <c r="L21" s="39">
        <v>27.9</v>
      </c>
      <c r="M21" s="6" t="s">
        <v>44</v>
      </c>
      <c r="N21" s="7">
        <f>Gesamt!C31</f>
        <v>8</v>
      </c>
      <c r="O21" s="35"/>
      <c r="Q21" s="7"/>
    </row>
    <row r="22" spans="1:17" x14ac:dyDescent="0.35">
      <c r="A22" s="29">
        <v>46255</v>
      </c>
      <c r="B22" t="str">
        <f t="shared" si="0"/>
        <v>Fr</v>
      </c>
      <c r="D22" s="24">
        <v>0.29166666666666669</v>
      </c>
      <c r="E22" s="24">
        <v>0.5625</v>
      </c>
      <c r="G22" s="27">
        <f t="shared" si="1"/>
        <v>6.5</v>
      </c>
      <c r="H22" s="27">
        <f ca="1">IF(Q22&lt;&gt;"",Q22,IF(OR(C22="Feiertag",A22&lt;Gesamt!$B$11,A22&gt;Gesamt!$B$13,),0,INDIRECT("N"&amp;WEEKDAY(A22,2)+19)))</f>
        <v>6.5</v>
      </c>
      <c r="I22" s="27">
        <f t="shared" ca="1" si="2"/>
        <v>0</v>
      </c>
      <c r="J22" s="7" t="s">
        <v>85</v>
      </c>
      <c r="K22" s="39">
        <v>35.299999999999997</v>
      </c>
      <c r="L22" s="39">
        <v>27.9</v>
      </c>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t="s">
        <v>85</v>
      </c>
      <c r="K23" s="39">
        <v>35.299999999999997</v>
      </c>
      <c r="L23" s="39">
        <v>27.9</v>
      </c>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t="s">
        <v>85</v>
      </c>
      <c r="K24" s="39">
        <v>35.299999999999997</v>
      </c>
      <c r="L24" s="39">
        <v>27.9</v>
      </c>
      <c r="M24" s="6" t="s">
        <v>47</v>
      </c>
      <c r="N24" s="7">
        <f>Gesamt!C34</f>
        <v>6.5</v>
      </c>
      <c r="O24" s="35"/>
      <c r="Q24" s="7"/>
    </row>
    <row r="25" spans="1:17" x14ac:dyDescent="0.35">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85</v>
      </c>
      <c r="K25" s="39">
        <v>35.299999999999997</v>
      </c>
      <c r="L25" s="39">
        <v>27.9</v>
      </c>
      <c r="M25" s="6" t="s">
        <v>48</v>
      </c>
      <c r="N25" s="7">
        <f>Gesamt!C35</f>
        <v>0</v>
      </c>
      <c r="O25" s="35"/>
      <c r="Q25" s="7"/>
    </row>
    <row r="26" spans="1:17" x14ac:dyDescent="0.35">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85</v>
      </c>
      <c r="K26" s="39">
        <v>35.299999999999997</v>
      </c>
      <c r="L26" s="39">
        <v>27.9</v>
      </c>
      <c r="M26" s="6" t="s">
        <v>49</v>
      </c>
      <c r="N26" s="7">
        <f>Gesamt!C36</f>
        <v>0</v>
      </c>
      <c r="O26" s="35"/>
      <c r="Q26" s="7"/>
    </row>
    <row r="27" spans="1:17" x14ac:dyDescent="0.35">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85</v>
      </c>
      <c r="K27" s="39">
        <v>35.299999999999997</v>
      </c>
      <c r="L27" s="39">
        <v>27.9</v>
      </c>
      <c r="M27" s="13" t="s">
        <v>54</v>
      </c>
      <c r="N27" s="27">
        <f>SUM(N20:N26)</f>
        <v>38.5</v>
      </c>
      <c r="O27" s="35"/>
      <c r="Q27" s="7"/>
    </row>
    <row r="28" spans="1:17" x14ac:dyDescent="0.35">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39">
        <v>35.299999999999997</v>
      </c>
      <c r="L28" s="39">
        <v>27.9</v>
      </c>
      <c r="O28" s="35"/>
      <c r="Q28" s="7"/>
    </row>
    <row r="29" spans="1:17" x14ac:dyDescent="0.35">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85</v>
      </c>
      <c r="K29" s="39">
        <v>35.299999999999997</v>
      </c>
      <c r="L29" s="39">
        <v>27.9</v>
      </c>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t="s">
        <v>85</v>
      </c>
      <c r="K30" s="39">
        <v>35.299999999999997</v>
      </c>
      <c r="L30" s="39">
        <v>27.9</v>
      </c>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t="s">
        <v>85</v>
      </c>
      <c r="K31" s="39">
        <v>35.299999999999997</v>
      </c>
      <c r="L31" s="39">
        <v>27.9</v>
      </c>
      <c r="O31" s="35"/>
      <c r="Q31" s="7"/>
    </row>
    <row r="32" spans="1:17" x14ac:dyDescent="0.35">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85</v>
      </c>
      <c r="K32" s="39">
        <v>35.299999999999997</v>
      </c>
      <c r="L32" s="39">
        <v>27.9</v>
      </c>
      <c r="O32" s="35"/>
      <c r="Q32" s="7"/>
    </row>
    <row r="33" spans="10:12" x14ac:dyDescent="0.35">
      <c r="K33" s="39"/>
      <c r="L33" s="39"/>
    </row>
    <row r="34" spans="10:12" x14ac:dyDescent="0.35">
      <c r="J34" s="2" t="s">
        <v>68</v>
      </c>
      <c r="K34" s="39">
        <f>SUM(K2:K33)</f>
        <v>1058.9999999999995</v>
      </c>
      <c r="L34" s="39">
        <f>SUM(L2:L33)</f>
        <v>836.99999999999955</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18:F22">
    <cfRule type="expression" dxfId="15" priority="7">
      <formula>$C18="Feiertag"</formula>
    </cfRule>
    <cfRule type="expression" dxfId="14" priority="8">
      <formula>WEEKDAY($A18,2)&gt;=6</formula>
    </cfRule>
  </conditionalFormatting>
  <conditionalFormatting sqref="A23:I32">
    <cfRule type="expression" dxfId="13" priority="3">
      <formula>$C23="Feiertag"</formula>
    </cfRule>
    <cfRule type="expression" dxfId="12" priority="4">
      <formula>WEEKDAY($A23,2)&gt;=6</formula>
    </cfRule>
  </conditionalFormatting>
  <conditionalFormatting sqref="A2:J17">
    <cfRule type="expression" dxfId="11" priority="1">
      <formula>$C2="Feiertag"</formula>
    </cfRule>
    <cfRule type="expression" dxfId="10" priority="2">
      <formula>WEEKDAY($A2,2)&gt;=6</formula>
    </cfRule>
  </conditionalFormatting>
  <conditionalFormatting sqref="G18:J18 G19:I22 J19:J32">
    <cfRule type="expression" dxfId="9" priority="13">
      <formula>$C18="Feiertag"</formula>
    </cfRule>
    <cfRule type="expression" dxfId="8" priority="14">
      <formula>WEEKDAY($A18,2)&gt;=6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R33" sqref="R3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-2.2026824808563106E-13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65</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-2.2026824808563106E-13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65</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-2.2026824808563106E-13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65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31" sqref="E31"/>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-2.2026824808563106E-13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65</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-2.6645352591003757E-14</v>
      </c>
      <c r="F2" s="8">
        <f>Januar!N9</f>
        <v>0</v>
      </c>
      <c r="G2" s="2">
        <f>Januar!N13</f>
        <v>0</v>
      </c>
      <c r="H2" s="7">
        <f>Januar!N17</f>
        <v>152.49999999999997</v>
      </c>
      <c r="I2" s="7"/>
      <c r="J2" s="7">
        <v>0</v>
      </c>
      <c r="Z2" s="2" t="b">
        <v>1</v>
      </c>
    </row>
    <row r="3" spans="1:26" ht="15" customHeight="1" x14ac:dyDescent="0.35">
      <c r="A3" s="43" t="s">
        <v>81</v>
      </c>
      <c r="B3" s="43"/>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25</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50</v>
      </c>
      <c r="D7" s="6" t="s">
        <v>14</v>
      </c>
      <c r="E7" s="7">
        <f ca="1">Juni!N5</f>
        <v>-3.0198066269804258E-14</v>
      </c>
      <c r="F7" s="8">
        <f>Juni!N9</f>
        <v>0</v>
      </c>
      <c r="G7" s="2">
        <f>Juni!N13</f>
        <v>0</v>
      </c>
      <c r="H7" s="7">
        <f>Juni!N17</f>
        <v>162</v>
      </c>
      <c r="I7" s="7"/>
      <c r="J7" s="7">
        <v>0</v>
      </c>
      <c r="Z7" s="2" t="b">
        <v>0</v>
      </c>
    </row>
    <row r="8" spans="1:26" x14ac:dyDescent="0.35">
      <c r="D8" s="6" t="s">
        <v>15</v>
      </c>
      <c r="E8" s="7">
        <f ca="1">Juli!N5</f>
        <v>-1.7763568394002505E-14</v>
      </c>
      <c r="F8" s="8">
        <f>Juli!N9</f>
        <v>0</v>
      </c>
      <c r="G8" s="2">
        <f>Juli!N13</f>
        <v>10</v>
      </c>
      <c r="H8" s="7">
        <f ca="1">Juli!N17</f>
        <v>176.5</v>
      </c>
      <c r="I8" s="7"/>
      <c r="J8" s="7">
        <v>0</v>
      </c>
    </row>
    <row r="9" spans="1:26" x14ac:dyDescent="0.35">
      <c r="A9" s="1" t="s">
        <v>29</v>
      </c>
      <c r="B9" s="2">
        <v>0</v>
      </c>
      <c r="D9" s="6" t="s">
        <v>16</v>
      </c>
      <c r="E9" s="7">
        <f ca="1">August!N5</f>
        <v>-3.0198066269804258E-14</v>
      </c>
      <c r="F9" s="8">
        <f>August!N9</f>
        <v>0</v>
      </c>
      <c r="G9" s="2">
        <f>August!N13</f>
        <v>0</v>
      </c>
      <c r="H9" s="7">
        <f>August!N17</f>
        <v>161.99999999999997</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-2.2026824808563106E-13</v>
      </c>
      <c r="F15" s="8">
        <f>SUM(F2:F13)</f>
        <v>0</v>
      </c>
      <c r="G15" s="2">
        <f>SUM(G2:G13)</f>
        <v>10</v>
      </c>
      <c r="H15" s="7">
        <f ca="1">SUM(H2:H13)</f>
        <v>1277</v>
      </c>
      <c r="I15" s="7"/>
      <c r="J15" s="7">
        <f>SUM(J2:J13)</f>
        <v>0</v>
      </c>
    </row>
    <row r="16" spans="1:26" x14ac:dyDescent="0.35">
      <c r="A16" s="6" t="s">
        <v>9</v>
      </c>
      <c r="B16" s="7">
        <f>Januar!N27</f>
        <v>38.5</v>
      </c>
    </row>
    <row r="17" spans="1:7" x14ac:dyDescent="0.35">
      <c r="A17" s="6" t="s">
        <v>10</v>
      </c>
      <c r="B17" s="7">
        <f>Februar!N27</f>
        <v>38.5</v>
      </c>
      <c r="D17" s="4" t="s">
        <v>39</v>
      </c>
      <c r="E17" s="7">
        <f ca="1">SUM(E2:E13)+B9-J15</f>
        <v>-2.2026824808563106E-13</v>
      </c>
    </row>
    <row r="18" spans="1:7" x14ac:dyDescent="0.35">
      <c r="A18" s="6" t="s">
        <v>11</v>
      </c>
      <c r="B18" s="7">
        <f>März!N27</f>
        <v>38.5</v>
      </c>
      <c r="D18" s="9" t="s">
        <v>40</v>
      </c>
      <c r="G18" s="2">
        <f>B5+B7-G15</f>
        <v>65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2026-09-14T14:04:17Z</dcterms:modified>
</cp:coreProperties>
</file>