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buchh\Documents\Wikimont GmbH\Personalverrechnung\Personalakt_MIHAJLOVIC Sasa\"/>
    </mc:Choice>
  </mc:AlternateContent>
  <xr:revisionPtr revIDLastSave="0" documentId="13_ncr:1_{E576FC29-282F-4B07-B836-7A346D8FD728}" xr6:coauthVersionLast="47" xr6:coauthVersionMax="47" xr10:uidLastSave="{00000000-0000-0000-0000-000000000000}"/>
  <bookViews>
    <workbookView xWindow="10560" yWindow="25812" windowWidth="23256" windowHeight="12456" xr2:uid="{BD697FEF-2D6D-4F82-84E8-E428F5F41954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2" i="1" l="1"/>
  <c r="H12" i="1"/>
  <c r="G11" i="1"/>
  <c r="I11" i="1" s="1"/>
  <c r="G10" i="1"/>
  <c r="I10" i="1" s="1"/>
  <c r="G9" i="1"/>
  <c r="I9" i="1" s="1"/>
  <c r="G6" i="1"/>
  <c r="I6" i="1" s="1"/>
  <c r="G8" i="1"/>
  <c r="I8" i="1" s="1"/>
  <c r="G7" i="1"/>
  <c r="I7" i="1" s="1"/>
  <c r="D10" i="1"/>
  <c r="D11" i="1"/>
  <c r="D9" i="1"/>
  <c r="D6" i="1"/>
  <c r="D7" i="1"/>
  <c r="D8" i="1"/>
  <c r="C12" i="1"/>
  <c r="B12" i="1"/>
  <c r="I12" i="1" l="1"/>
  <c r="F19" i="1" s="1"/>
  <c r="G12" i="1"/>
  <c r="D12" i="1"/>
  <c r="F18" i="1" s="1"/>
  <c r="F12" i="1" l="1"/>
  <c r="F17" i="1" s="1"/>
  <c r="F21" i="1" s="1"/>
</calcChain>
</file>

<file path=xl/sharedStrings.xml><?xml version="1.0" encoding="utf-8"?>
<sst xmlns="http://schemas.openxmlformats.org/spreadsheetml/2006/main" count="27" uniqueCount="26">
  <si>
    <t>Zeitraum</t>
  </si>
  <si>
    <t>Sollstunden</t>
  </si>
  <si>
    <t>Iststunden</t>
  </si>
  <si>
    <t>Üst 100 %</t>
  </si>
  <si>
    <t>ÜSt 50 %</t>
  </si>
  <si>
    <t>01.11.2025-30.11.2025</t>
  </si>
  <si>
    <t>01.12.2025-18.12.2025</t>
  </si>
  <si>
    <t>12.01.2026-31.01.2026</t>
  </si>
  <si>
    <t>01.02.2026-28.02.2026</t>
  </si>
  <si>
    <t>01.03.2026-12.03.2026</t>
  </si>
  <si>
    <t>Summe</t>
  </si>
  <si>
    <t>Tagesgelder Soll</t>
  </si>
  <si>
    <t>Tagesgelder Ist</t>
  </si>
  <si>
    <t>Überstundenentlohnung brutto</t>
  </si>
  <si>
    <t>Überstunden Abrechnung gemäß §2g AVRAG</t>
  </si>
  <si>
    <t>Kürzung Tagesgelder</t>
  </si>
  <si>
    <t>Taggelder Endabrechnung</t>
  </si>
  <si>
    <t>Schadenersatz für entwendete Maschinen</t>
  </si>
  <si>
    <t>Aufstellung Korrekturen u. Schadenersatz</t>
  </si>
  <si>
    <t>Nachträgliche Überstundenentlohnung brutto (davon 154,66 € steuerfrei)</t>
  </si>
  <si>
    <t>17.10.2025-31.10.2025</t>
  </si>
  <si>
    <t>Montagezulage für Überstunden brutto</t>
  </si>
  <si>
    <t>Summe Nachzahlung Dienstnehmer mindestens (Üst-Abrechnung und -besteuerung inkl. Zulagen erfolgt bei Lohnabrechnung März)</t>
  </si>
  <si>
    <t>Dienstnehmer:</t>
  </si>
  <si>
    <t>Sasa Mihajlovic</t>
  </si>
  <si>
    <t>Versicherungsnr.: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</si>
</sst>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€&quot;\ * #,##0.00_-;\-&quot;€&quot;\ * #,##0.00_-;_-&quot;€&quot;\ * &quot;-&quot;??_-;_-@_-"/>
  </numFmts>
  <fonts count="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44">
    <xf numFmtId="0" fontId="0" fillId="0" borderId="0" xfId="0"/>
    <xf numFmtId="0" fontId="2" fillId="0" borderId="0" xfId="0" applyFont="1"/>
    <xf numFmtId="0" fontId="3" fillId="0" borderId="1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2" fillId="0" borderId="1" xfId="0" applyFont="1" applyBorder="1"/>
    <xf numFmtId="0" fontId="2" fillId="0" borderId="0" xfId="0" applyFont="1" applyBorder="1"/>
    <xf numFmtId="44" fontId="0" fillId="0" borderId="1" xfId="1" applyFont="1" applyBorder="1"/>
    <xf numFmtId="44" fontId="0" fillId="0" borderId="0" xfId="1" applyFont="1" applyBorder="1"/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2" fillId="0" borderId="5" xfId="0" applyFont="1" applyBorder="1"/>
    <xf numFmtId="14" fontId="0" fillId="0" borderId="1" xfId="0" applyNumberFormat="1" applyBorder="1"/>
    <xf numFmtId="0" fontId="0" fillId="0" borderId="0" xfId="0" applyBorder="1"/>
    <xf numFmtId="44" fontId="0" fillId="0" borderId="5" xfId="0" applyNumberFormat="1" applyBorder="1"/>
    <xf numFmtId="17" fontId="0" fillId="0" borderId="1" xfId="0" applyNumberFormat="1" applyBorder="1"/>
    <xf numFmtId="0" fontId="0" fillId="0" borderId="1" xfId="0" applyBorder="1"/>
    <xf numFmtId="0" fontId="2" fillId="0" borderId="6" xfId="0" applyFont="1" applyBorder="1"/>
    <xf numFmtId="0" fontId="2" fillId="0" borderId="7" xfId="0" applyFont="1" applyBorder="1"/>
    <xf numFmtId="44" fontId="2" fillId="0" borderId="7" xfId="1" applyFont="1" applyBorder="1"/>
    <xf numFmtId="44" fontId="2" fillId="0" borderId="6" xfId="1" applyFont="1" applyBorder="1"/>
    <xf numFmtId="44" fontId="2" fillId="0" borderId="8" xfId="1" applyFont="1" applyBorder="1"/>
    <xf numFmtId="0" fontId="0" fillId="0" borderId="0" xfId="0" applyFont="1" applyBorder="1"/>
    <xf numFmtId="0" fontId="0" fillId="0" borderId="1" xfId="0" applyFont="1" applyBorder="1"/>
    <xf numFmtId="44" fontId="0" fillId="0" borderId="5" xfId="0" applyNumberFormat="1" applyFont="1" applyBorder="1"/>
    <xf numFmtId="44" fontId="0" fillId="0" borderId="5" xfId="1" applyFont="1" applyBorder="1"/>
    <xf numFmtId="0" fontId="0" fillId="0" borderId="6" xfId="0" applyFont="1" applyBorder="1"/>
    <xf numFmtId="0" fontId="0" fillId="0" borderId="7" xfId="0" applyFont="1" applyBorder="1"/>
    <xf numFmtId="44" fontId="0" fillId="0" borderId="8" xfId="1" applyFont="1" applyBorder="1"/>
    <xf numFmtId="44" fontId="2" fillId="0" borderId="11" xfId="1" applyFont="1" applyBorder="1"/>
    <xf numFmtId="0" fontId="0" fillId="0" borderId="6" xfId="0" applyBorder="1"/>
    <xf numFmtId="0" fontId="0" fillId="0" borderId="7" xfId="0" applyBorder="1"/>
    <xf numFmtId="44" fontId="0" fillId="0" borderId="7" xfId="1" applyFont="1" applyBorder="1"/>
    <xf numFmtId="44" fontId="0" fillId="0" borderId="6" xfId="1" applyFont="1" applyBorder="1"/>
    <xf numFmtId="44" fontId="0" fillId="0" borderId="8" xfId="0" applyNumberFormat="1" applyBorder="1"/>
    <xf numFmtId="2" fontId="0" fillId="0" borderId="0" xfId="0" applyNumberFormat="1"/>
    <xf numFmtId="0" fontId="0" fillId="0" borderId="1" xfId="0" applyFont="1" applyBorder="1" applyAlignment="1">
      <alignment horizontal="left"/>
    </xf>
    <xf numFmtId="0" fontId="0" fillId="0" borderId="0" xfId="0" applyFont="1" applyBorder="1" applyAlignment="1">
      <alignment horizontal="left"/>
    </xf>
    <xf numFmtId="0" fontId="2" fillId="0" borderId="9" xfId="0" applyFont="1" applyBorder="1" applyAlignment="1">
      <alignment horizontal="left" wrapText="1"/>
    </xf>
    <xf numFmtId="0" fontId="2" fillId="0" borderId="10" xfId="0" applyFont="1" applyBorder="1" applyAlignment="1">
      <alignment horizontal="left" wrapText="1"/>
    </xf>
    <xf numFmtId="0" fontId="0" fillId="0" borderId="1" xfId="0" applyFont="1" applyBorder="1" applyAlignment="1">
      <alignment horizontal="left"/>
    </xf>
    <xf numFmtId="0" fontId="0" fillId="0" borderId="0" xfId="0" applyFont="1" applyBorder="1" applyAlignment="1">
      <alignment horizontal="left"/>
    </xf>
    <xf numFmtId="0" fontId="0" fillId="0" borderId="0" xfId="0" applyAlignment="1">
      <alignment horizontal="left"/>
    </xf>
  </cellXfs>
  <cellStyles count="2">
    <cellStyle name="Standard" xfId="0" builtinId="0"/>
    <cellStyle name="Währung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936196-BF68-4C14-8880-38BBBB89036C}">
  <sheetPr>
    <pageSetUpPr fitToPage="1"/>
  </sheetPr>
  <dimension ref="A1:I22"/>
  <sheetViews>
    <sheetView tabSelected="1" workbookViewId="0">
      <selection activeCell="G1" sqref="G1"/>
    </sheetView>
  </sheetViews>
  <sheetFormatPr baseColWidth="10" defaultRowHeight="14.5" x14ac:dyDescent="0.35"/>
  <cols>
    <col min="1" max="1" width="19.7265625" bestFit="1" customWidth="1"/>
    <col min="2" max="2" width="10.90625" bestFit="1" customWidth="1"/>
    <col min="3" max="3" width="9.81640625" bestFit="1" customWidth="1"/>
    <col min="4" max="4" width="8.08984375" bestFit="1" customWidth="1"/>
    <col min="5" max="5" width="8.90625" bestFit="1" customWidth="1"/>
    <col min="6" max="6" width="27" customWidth="1"/>
    <col min="7" max="7" width="14.26953125" bestFit="1" customWidth="1"/>
    <col min="8" max="8" width="13.1796875" bestFit="1" customWidth="1"/>
    <col min="9" max="9" width="17.90625" bestFit="1" customWidth="1"/>
  </cols>
  <sheetData>
    <row r="1" spans="1:9" x14ac:dyDescent="0.35">
      <c r="A1" t="s">
        <v>23</v>
      </c>
      <c r="B1" t="s">
        <v>24</v>
      </c>
      <c r="D1" t="s">
        <v>25</v>
      </c>
      <c r="F1" s="43">
        <v>3030190582</v>
      </c>
    </row>
    <row r="3" spans="1:9" ht="16" x14ac:dyDescent="0.4">
      <c r="A3" s="8" t="s">
        <v>14</v>
      </c>
      <c r="B3" s="9"/>
      <c r="C3" s="9"/>
      <c r="D3" s="9"/>
      <c r="E3" s="9"/>
      <c r="F3" s="9"/>
      <c r="G3" s="8" t="s">
        <v>16</v>
      </c>
      <c r="H3" s="9"/>
      <c r="I3" s="10"/>
    </row>
    <row r="4" spans="1:9" ht="16" x14ac:dyDescent="0.4">
      <c r="A4" s="2"/>
      <c r="B4" s="3"/>
      <c r="C4" s="3"/>
      <c r="D4" s="3"/>
      <c r="E4" s="3"/>
      <c r="F4" s="3"/>
      <c r="G4" s="2"/>
      <c r="H4" s="3"/>
      <c r="I4" s="11"/>
    </row>
    <row r="5" spans="1:9" s="1" customFormat="1" x14ac:dyDescent="0.35">
      <c r="A5" s="4" t="s">
        <v>0</v>
      </c>
      <c r="B5" s="5" t="s">
        <v>1</v>
      </c>
      <c r="C5" s="5" t="s">
        <v>2</v>
      </c>
      <c r="D5" s="5" t="s">
        <v>4</v>
      </c>
      <c r="E5" s="5" t="s">
        <v>3</v>
      </c>
      <c r="F5" s="5" t="s">
        <v>13</v>
      </c>
      <c r="G5" s="4" t="s">
        <v>11</v>
      </c>
      <c r="H5" s="5" t="s">
        <v>12</v>
      </c>
      <c r="I5" s="12" t="s">
        <v>15</v>
      </c>
    </row>
    <row r="6" spans="1:9" x14ac:dyDescent="0.35">
      <c r="A6" s="13" t="s">
        <v>20</v>
      </c>
      <c r="B6" s="14">
        <v>77</v>
      </c>
      <c r="C6" s="14">
        <v>90</v>
      </c>
      <c r="D6" s="14">
        <f>C6-B6</f>
        <v>13</v>
      </c>
      <c r="E6" s="14">
        <v>0</v>
      </c>
      <c r="F6" s="7"/>
      <c r="G6" s="6">
        <f>10*11.71</f>
        <v>117.10000000000001</v>
      </c>
      <c r="H6" s="7">
        <v>613.6</v>
      </c>
      <c r="I6" s="15">
        <f>G6-H6</f>
        <v>-496.5</v>
      </c>
    </row>
    <row r="7" spans="1:9" x14ac:dyDescent="0.35">
      <c r="A7" s="16" t="s">
        <v>5</v>
      </c>
      <c r="B7" s="14">
        <v>154</v>
      </c>
      <c r="C7" s="14">
        <v>186</v>
      </c>
      <c r="D7" s="14">
        <f t="shared" ref="D7:D8" si="0">C7-B7</f>
        <v>32</v>
      </c>
      <c r="E7" s="14">
        <v>0</v>
      </c>
      <c r="F7" s="7"/>
      <c r="G7" s="6">
        <f>17*11.71</f>
        <v>199.07000000000002</v>
      </c>
      <c r="H7" s="7">
        <v>1416</v>
      </c>
      <c r="I7" s="15">
        <f t="shared" ref="I7:I11" si="1">G7-H7</f>
        <v>-1216.93</v>
      </c>
    </row>
    <row r="8" spans="1:9" x14ac:dyDescent="0.35">
      <c r="A8" s="17" t="s">
        <v>6</v>
      </c>
      <c r="B8" s="14">
        <v>115.5</v>
      </c>
      <c r="C8" s="14">
        <v>98</v>
      </c>
      <c r="D8" s="14">
        <f t="shared" si="0"/>
        <v>-17.5</v>
      </c>
      <c r="E8" s="14">
        <v>0</v>
      </c>
      <c r="F8" s="7"/>
      <c r="G8" s="6">
        <f>4*11.71</f>
        <v>46.84</v>
      </c>
      <c r="H8" s="7">
        <v>188.8</v>
      </c>
      <c r="I8" s="15">
        <f t="shared" si="1"/>
        <v>-141.96</v>
      </c>
    </row>
    <row r="9" spans="1:9" x14ac:dyDescent="0.35">
      <c r="A9" s="17" t="s">
        <v>7</v>
      </c>
      <c r="B9" s="14">
        <v>115.5</v>
      </c>
      <c r="C9" s="14">
        <v>96.5</v>
      </c>
      <c r="D9" s="14">
        <f>C9-B9</f>
        <v>-19</v>
      </c>
      <c r="E9" s="14">
        <v>0</v>
      </c>
      <c r="F9" s="7"/>
      <c r="G9" s="6">
        <f>10*11.71</f>
        <v>117.10000000000001</v>
      </c>
      <c r="H9" s="7">
        <v>360</v>
      </c>
      <c r="I9" s="15">
        <f t="shared" si="1"/>
        <v>-242.89999999999998</v>
      </c>
    </row>
    <row r="10" spans="1:9" x14ac:dyDescent="0.35">
      <c r="A10" s="17" t="s">
        <v>8</v>
      </c>
      <c r="B10" s="14">
        <v>154</v>
      </c>
      <c r="C10" s="14">
        <v>160.5</v>
      </c>
      <c r="D10" s="14">
        <f t="shared" ref="D10:D12" si="2">C10-B10</f>
        <v>6.5</v>
      </c>
      <c r="E10" s="14">
        <v>0</v>
      </c>
      <c r="F10" s="7"/>
      <c r="G10" s="6">
        <f>12*11.71</f>
        <v>140.52000000000001</v>
      </c>
      <c r="H10" s="7">
        <v>450</v>
      </c>
      <c r="I10" s="15">
        <f t="shared" si="1"/>
        <v>-309.48</v>
      </c>
    </row>
    <row r="11" spans="1:9" x14ac:dyDescent="0.35">
      <c r="A11" s="31" t="s">
        <v>9</v>
      </c>
      <c r="B11" s="32">
        <v>62.5</v>
      </c>
      <c r="C11" s="32">
        <v>75</v>
      </c>
      <c r="D11" s="32">
        <f t="shared" si="2"/>
        <v>12.5</v>
      </c>
      <c r="E11" s="32">
        <v>0</v>
      </c>
      <c r="F11" s="33"/>
      <c r="G11" s="34">
        <f>7*11.71</f>
        <v>81.97</v>
      </c>
      <c r="H11" s="33">
        <v>81.97</v>
      </c>
      <c r="I11" s="35">
        <f t="shared" si="1"/>
        <v>0</v>
      </c>
    </row>
    <row r="12" spans="1:9" s="1" customFormat="1" x14ac:dyDescent="0.35">
      <c r="A12" s="18" t="s">
        <v>10</v>
      </c>
      <c r="B12" s="19">
        <f>SUM(B6:B11)</f>
        <v>678.5</v>
      </c>
      <c r="C12" s="19">
        <f>SUM(C6:C11)</f>
        <v>706</v>
      </c>
      <c r="D12" s="19">
        <f t="shared" si="2"/>
        <v>27.5</v>
      </c>
      <c r="E12" s="19">
        <f>SUM(E6:E11)</f>
        <v>0</v>
      </c>
      <c r="F12" s="20">
        <f>(2948.85/143)*D12+((2948.85/143)*D12)*0.5</f>
        <v>850.62980769230762</v>
      </c>
      <c r="G12" s="21">
        <f>SUM(G6:G11)</f>
        <v>702.6</v>
      </c>
      <c r="H12" s="20">
        <f>SUM(H6:H11)</f>
        <v>3110.37</v>
      </c>
      <c r="I12" s="22">
        <f>SUM(I6:I11)</f>
        <v>-2407.77</v>
      </c>
    </row>
    <row r="13" spans="1:9" x14ac:dyDescent="0.35">
      <c r="F13" s="36"/>
    </row>
    <row r="15" spans="1:9" ht="16" x14ac:dyDescent="0.4">
      <c r="A15" s="8" t="s">
        <v>18</v>
      </c>
      <c r="B15" s="9"/>
      <c r="C15" s="9"/>
      <c r="D15" s="9"/>
      <c r="E15" s="9"/>
      <c r="F15" s="10"/>
    </row>
    <row r="16" spans="1:9" ht="16" x14ac:dyDescent="0.4">
      <c r="A16" s="2"/>
      <c r="B16" s="3"/>
      <c r="C16" s="3"/>
      <c r="D16" s="3"/>
      <c r="E16" s="3"/>
      <c r="F16" s="11"/>
    </row>
    <row r="17" spans="1:6" x14ac:dyDescent="0.35">
      <c r="A17" s="37" t="s">
        <v>19</v>
      </c>
      <c r="B17" s="38"/>
      <c r="C17" s="38"/>
      <c r="D17" s="38"/>
      <c r="E17" s="38"/>
      <c r="F17" s="25">
        <f>F12</f>
        <v>850.62980769230762</v>
      </c>
    </row>
    <row r="18" spans="1:6" x14ac:dyDescent="0.35">
      <c r="A18" s="41" t="s">
        <v>21</v>
      </c>
      <c r="B18" s="42"/>
      <c r="C18" s="42"/>
      <c r="D18" s="42"/>
      <c r="E18" s="42"/>
      <c r="F18" s="25">
        <f>D12*1.155</f>
        <v>31.762499999999999</v>
      </c>
    </row>
    <row r="19" spans="1:6" x14ac:dyDescent="0.35">
      <c r="A19" s="24" t="s">
        <v>15</v>
      </c>
      <c r="B19" s="23"/>
      <c r="C19" s="23"/>
      <c r="D19" s="23"/>
      <c r="E19" s="23"/>
      <c r="F19" s="26">
        <f>I12</f>
        <v>-2407.77</v>
      </c>
    </row>
    <row r="20" spans="1:6" x14ac:dyDescent="0.35">
      <c r="A20" s="27" t="s">
        <v>17</v>
      </c>
      <c r="B20" s="28"/>
      <c r="C20" s="28"/>
      <c r="D20" s="28"/>
      <c r="E20" s="28"/>
      <c r="F20" s="29">
        <v>-950</v>
      </c>
    </row>
    <row r="21" spans="1:6" ht="29.5" customHeight="1" thickBot="1" x14ac:dyDescent="0.4">
      <c r="A21" s="39" t="s">
        <v>22</v>
      </c>
      <c r="B21" s="40"/>
      <c r="C21" s="40"/>
      <c r="D21" s="40"/>
      <c r="E21" s="40"/>
      <c r="F21" s="30">
        <f>SUM(F17:F20)</f>
        <v>-2475.3776923076921</v>
      </c>
    </row>
    <row r="22" spans="1:6" ht="15" thickTop="1" x14ac:dyDescent="0.35"/>
  </sheetData>
  <mergeCells count="5">
    <mergeCell ref="A3:F3"/>
    <mergeCell ref="G3:I3"/>
    <mergeCell ref="A15:F15"/>
    <mergeCell ref="A17:E17"/>
    <mergeCell ref="A21:E21"/>
  </mergeCells>
  <pageMargins left="0.7" right="0.7" top="0.78740157499999996" bottom="0.78740157499999996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Buchhaltung Wikimont</dc:creator>
  <cp:lastModifiedBy>Buchhaltung Wikimont</cp:lastModifiedBy>
  <cp:lastPrinted>2026-04-14T10:57:54Z</cp:lastPrinted>
  <dcterms:created xsi:type="dcterms:W3CDTF">2026-04-14T09:36:07Z</dcterms:created>
  <dcterms:modified xsi:type="dcterms:W3CDTF">2026-04-14T10:59:53Z</dcterms:modified>
</cp:coreProperties>
</file>